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af01361000\ndoc\SAR\"/>
    </mc:Choice>
  </mc:AlternateContent>
  <bookViews>
    <workbookView xWindow="0" yWindow="0" windowWidth="28800" windowHeight="12435" tabRatio="500"/>
  </bookViews>
  <sheets>
    <sheet name="СВОД" sheetId="1" r:id="rId1"/>
    <sheet name="бюджетный" sheetId="2" r:id="rId2"/>
    <sheet name="соцсфера" sheetId="3" r:id="rId3"/>
    <sheet name="ФМХ" sheetId="4" r:id="rId4"/>
  </sheets>
  <definedNames>
    <definedName name="__xlnm._FilterDatabase" localSheetId="0">СВОД!$A$13:$S$342</definedName>
    <definedName name="__xlnm._FilterDatabase" localSheetId="2">соцсфера!$A$13:$S$342</definedName>
    <definedName name="__xlnm._FilterDatabase" localSheetId="3">ФМХ!$A$11:$S$12</definedName>
    <definedName name="_xlnm._FilterDatabase" localSheetId="2" hidden="1">соцсфера!$A$13:$S$342</definedName>
    <definedName name="Z_0731D482_BB74_40BF_8447_5D62548FB64F_.wvu.FilterData" localSheetId="2" hidden="1">соцсфера!$A$13:$S$342</definedName>
    <definedName name="Z_119D126C_A1A0_4787_B4EE_59E246595685_.wvu.FilterData" localSheetId="0">СВОД!$A$13:$S$342</definedName>
    <definedName name="Z_165A70CC_AD02_4991_A5BA_0851746F9EE9_.wvu.Cols" localSheetId="1">бюджетный!$C:$K</definedName>
    <definedName name="Z_165A70CC_AD02_4991_A5BA_0851746F9EE9_.wvu.Cols" localSheetId="3">ФМХ!$C:$K</definedName>
    <definedName name="Z_165A70CC_AD02_4991_A5BA_0851746F9EE9_.wvu.FilterData" localSheetId="0">СВОД!$A$13:$S$342</definedName>
    <definedName name="Z_165A70CC_AD02_4991_A5BA_0851746F9EE9_.wvu.FilterData" localSheetId="2">соцсфера!$A$13:$S$342</definedName>
    <definedName name="Z_165A70CC_AD02_4991_A5BA_0851746F9EE9_.wvu.FilterData" localSheetId="3">ФМХ!$A$11:$S$12</definedName>
    <definedName name="Z_165A70CC_AD02_4991_A5BA_0851746F9EE9_.wvu.Rows" localSheetId="0">СВОД!$172:$172</definedName>
    <definedName name="Z_18326D87_95F7_454A_9115_99A7DC3DC547_.wvu.FilterData" localSheetId="0">СВОД!$A$13:$S$342</definedName>
    <definedName name="Z_1CE5CA9D_1219_4274_995E_854E49BA7C54_.wvu.FilterData" localSheetId="0">СВОД!$A$10:$S$342</definedName>
    <definedName name="Z_1CE5CA9D_1219_4274_995E_854E49BA7C54_.wvu.FilterData" localSheetId="2">соцсфера!$A$10:$S$342</definedName>
    <definedName name="Z_25838DD1_18DC_4327_A3FD_14949B019C5C_.wvu.FilterData" localSheetId="3">ФМХ!$A$11:$S$12</definedName>
    <definedName name="Z_290C202F_4FA2_4495_9EC5_C76FC9002242_.wvu.FilterData" localSheetId="0">СВОД!$A$13:$S$342</definedName>
    <definedName name="Z_2D005576_CF8A_48A8_BDCB_C29F5C176DC7_.wvu.FilterData" localSheetId="0">СВОД!$A$10:$S$342</definedName>
    <definedName name="Z_3C70B36A_E181_4F03_897D_5D4CB818D5EA_.wvu.FilterData" localSheetId="0">СВОД!$A$13:$S$342</definedName>
    <definedName name="Z_3C70B36A_E181_4F03_897D_5D4CB818D5EA_.wvu.FilterData" localSheetId="2">соцсфера!$A$13:$S$342</definedName>
    <definedName name="Z_3C70B36A_E181_4F03_897D_5D4CB818D5EA_.wvu.FilterData" localSheetId="3">ФМХ!$A$11:$S$12</definedName>
    <definedName name="Z_3C70B36A_E181_4F03_897D_5D4CB818D5EA_.wvu.Rows" localSheetId="3">ФМХ!$1:$4</definedName>
    <definedName name="Z_3D738EC0_C733_4186_BF09_D199F213CBCA_.wvu.Cols" localSheetId="3">ФМХ!$C:$K</definedName>
    <definedName name="Z_3D738EC0_C733_4186_BF09_D199F213CBCA_.wvu.FilterData" localSheetId="0">СВОД!$A$10:$S$342</definedName>
    <definedName name="Z_3D738EC0_C733_4186_BF09_D199F213CBCA_.wvu.FilterData" localSheetId="2">соцсфера!$A$10:$S$342</definedName>
    <definedName name="Z_3D738EC0_C733_4186_BF09_D199F213CBCA_.wvu.PrintTitles" localSheetId="3">ФМХ!$5:$10</definedName>
    <definedName name="Z_3EF6B1C0_65AC_49B1_A262_4C710F6B2D38_.wvu.FilterData" localSheetId="2">соцсфера!$A$10:$S$342</definedName>
    <definedName name="Z_4F4F09F0_F216_4FC7_AE02_C33180660A2E_.wvu.PrintArea" localSheetId="0">СВОД!$A$1:$S$342</definedName>
    <definedName name="Z_574CC5E8_148D_489B_94AC_6C2B61E1F5A0_.wvu.FilterData" localSheetId="0">СВОД!$A$10:$S$342</definedName>
    <definedName name="Z_574CC5E8_148D_489B_94AC_6C2B61E1F5A0_.wvu.FilterData" localSheetId="2">соцсфера!$A$10:$S$342</definedName>
    <definedName name="Z_60F77655_D885_4457_92A5_F23925E1580E_.wvu.FilterData" localSheetId="0">СВОД!$A$13:$S$342</definedName>
    <definedName name="Z_60F77655_D885_4457_92A5_F23925E1580E_.wvu.FilterData" localSheetId="2">соцсфера!$A$13:$S$342</definedName>
    <definedName name="Z_60F77655_D885_4457_92A5_F23925E1580E_.wvu.FilterData" localSheetId="3">ФМХ!$A$11:$S$12</definedName>
    <definedName name="Z_6168E0B0_A211_45B2_BAB7_942B848F84A8_.wvu.FilterData" localSheetId="0">СВОД!$A$13:$S$342</definedName>
    <definedName name="Z_6168E0B0_A211_45B2_BAB7_942B848F84A8_.wvu.FilterData" localSheetId="2">соцсфера!$A$13:$S$342</definedName>
    <definedName name="Z_6168E0B0_A211_45B2_BAB7_942B848F84A8_.wvu.FilterData" localSheetId="3">ФМХ!$A$11:$S$12</definedName>
    <definedName name="Z_651AB02D_CE6F_4AB5_8A8B_ED5DE6848F37_.wvu.FilterData" localSheetId="2" hidden="1">соцсфера!$A$13:$S$342</definedName>
    <definedName name="Z_656D963E_5BEC_4B0B_B085_992757437FE7_.wvu.FilterData" localSheetId="3">ФМХ!$A$11:$S$12</definedName>
    <definedName name="Z_6570634B_EDC8_47B1_B961_1E562EDF2753_.wvu.Cols" localSheetId="3" hidden="1">ФМХ!$D:$K</definedName>
    <definedName name="Z_6570634B_EDC8_47B1_B961_1E562EDF2753_.wvu.FilterData" localSheetId="2" hidden="1">соцсфера!$A$13:$S$342</definedName>
    <definedName name="Z_6B192BD0_D48A_49D2_A3DE_6C685B9F4DF7_.wvu.FilterData" localSheetId="2">соцсфера!$A$10:$S$342</definedName>
    <definedName name="Z_6B192BD0_D48A_49D2_A3DE_6C685B9F4DF7_.wvu.PrintTitles" localSheetId="0">СВОД!$5:$10</definedName>
    <definedName name="Z_70011EAB_FDD7_4239_9E24_D9638ED83D44_.wvu.FilterData" localSheetId="2">соцсфера!$A$10:$S$342</definedName>
    <definedName name="Z_701593EE_61B5_4ED8_B3B5_F94A4A471004_.wvu.FilterData" localSheetId="2">соцсфера!$A$10:$S$342</definedName>
    <definedName name="Z_73BB3922_9E2D_44F6_BC19_C1ECF9B8DCF3_.wvu.FilterData" localSheetId="0">СВОД!$A$10:$S$342</definedName>
    <definedName name="Z_744BC2C8_B0A7_4444_8F39_59678A1309D5_.wvu.FilterData" localSheetId="2">соцсфера!$A$10:$S$342</definedName>
    <definedName name="Z_764DF73A_B6FF_4AFE_808E_BED8B7CDFEFB_.wvu.FilterData" localSheetId="2" hidden="1">соцсфера!$A$13:$S$342</definedName>
    <definedName name="Z_7C7375CA_2C45_4879_99DB_810033B41D01_.wvu.FilterData" localSheetId="0">СВОД!$A$10:$S$342</definedName>
    <definedName name="Z_7ECADD0A_2E92_49D3_BE76_88ACE49CF846_.wvu.FilterData" localSheetId="0">СВОД!$A$13:$S$342</definedName>
    <definedName name="Z_83297A43_19EE_4449_BE74_F7095315EB36_.wvu.FilterData" localSheetId="2">соцсфера!$A$10:$S$342</definedName>
    <definedName name="Z_8CD226A4_1615_4C41_B00E_29FCBDF1EAE1_.wvu.FilterData" localSheetId="3">ФМХ!$A$11:$S$12</definedName>
    <definedName name="Z_8EB34855_F52B_4AA4_BACF_22453576B981_.wvu.FilterData" localSheetId="0">СВОД!$A$13:$S$342</definedName>
    <definedName name="Z_8F61ECD6_C8E7_408C_88CF_4EC610F596E6_.wvu.FilterData" localSheetId="2">соцсфера!$A$10:$S$342</definedName>
    <definedName name="Z_916EFBE0_43F0_4DA6_9A1D_13E11F8CE190_.wvu.FilterData" localSheetId="0">СВОД!$A$13:$S$342</definedName>
    <definedName name="Z_9493C6FE_4030_4C34_80BE_29C60A651A27_.wvu.FilterData" localSheetId="0">СВОД!$A$13:$S$342</definedName>
    <definedName name="Z_9C363D3F_7503_49F8_BD36_41E53E9D5165_.wvu.FilterData" localSheetId="0">СВОД!$A$13:$S$342</definedName>
    <definedName name="Z_9C363D3F_7503_49F8_BD36_41E53E9D5165_.wvu.FilterData" localSheetId="3">ФМХ!$A$11:$S$12</definedName>
    <definedName name="Z_9D0A41DD_2DA5_4D00_A5A3_069AD61B6552_.wvu.FilterData" localSheetId="2" hidden="1">соцсфера!$A$13:$S$342</definedName>
    <definedName name="Z_AB3BE398_B9AE_4023_B0E7_CB41C9B8EF8B_.wvu.FilterData" localSheetId="2">соцсфера!$A$10:$S$342</definedName>
    <definedName name="Z_ADCF86BA_FCF6_497A_89E5_DA58F951235C_.wvu.FilterData" localSheetId="3">ФМХ!$A$11:$S$12</definedName>
    <definedName name="Z_B2BB64C6_8B40_42F4_B9DD_6F5EC049B0E9_.wvu.FilterData" localSheetId="0">СВОД!$A$13:$S$342</definedName>
    <definedName name="Z_B2BB64C6_8B40_42F4_B9DD_6F5EC049B0E9_.wvu.FilterData" localSheetId="3">ФМХ!$A$11:$S$12</definedName>
    <definedName name="Z_B725EE85_4C4D_4DBF_8D55_78A125CF880B_.wvu.FilterData" localSheetId="2">соцсфера!$A$10:$S$342</definedName>
    <definedName name="Z_BC1C131A_0D2B_4B01_8A3F_E96B76B8B90B_.wvu.FilterData" localSheetId="2">соцсфера!$A$10:$S$342</definedName>
    <definedName name="Z_C069C1A1_BE4D_44D5_A5CA_00DF9E72FE4A_.wvu.FilterData" localSheetId="2">соцсфера!$A$10:$S$342</definedName>
    <definedName name="Z_C96EDC4B_21BE_4C96_9E33_E25AF55B70CC_.wvu.FilterData" localSheetId="0">СВОД!$A$13:$S$342</definedName>
    <definedName name="Z_CA1A2922_71A1_4715_B65D_1BDE27AB6DF4_.wvu.Cols" localSheetId="1">бюджетный!$C:$K</definedName>
    <definedName name="Z_CA1A2922_71A1_4715_B65D_1BDE27AB6DF4_.wvu.Cols" localSheetId="3">ФМХ!$B:$K</definedName>
    <definedName name="Z_CA1A2922_71A1_4715_B65D_1BDE27AB6DF4_.wvu.FilterData" localSheetId="0">СВОД!$A$13:$S$342</definedName>
    <definedName name="Z_CA1A2922_71A1_4715_B65D_1BDE27AB6DF4_.wvu.FilterData" localSheetId="2">соцсфера!$A$13:$S$342</definedName>
    <definedName name="Z_CA1A2922_71A1_4715_B65D_1BDE27AB6DF4_.wvu.FilterData" localSheetId="3">ФМХ!$A$11:$S$12</definedName>
    <definedName name="Z_CA1A2922_71A1_4715_B65D_1BDE27AB6DF4_.wvu.Rows" localSheetId="1">бюджетный!$12:$12</definedName>
    <definedName name="Z_CA1A2922_71A1_4715_B65D_1BDE27AB6DF4_.wvu.Rows" localSheetId="3">ФМХ!$1:$9</definedName>
    <definedName name="Z_CDA5BC1B_EA65_416F_922B_A407B373D09F_.wvu.FilterData" localSheetId="2">соцсфера!$A$10:$S$342</definedName>
    <definedName name="Z_CDBF3210_28DA_4F86_BF8E_C6F3B635E340_.wvu.Cols" localSheetId="1">бюджетный!$1:$1048576</definedName>
    <definedName name="Z_CDBF3210_28DA_4F86_BF8E_C6F3B635E340_.wvu.Cols" localSheetId="0">СВОД!$1:$1048576</definedName>
    <definedName name="Z_CDBF3210_28DA_4F86_BF8E_C6F3B635E340_.wvu.Cols" localSheetId="2">соцсфера!$1:$1048576</definedName>
    <definedName name="Z_CDBF3210_28DA_4F86_BF8E_C6F3B635E340_.wvu.Cols" localSheetId="3">ФМХ!$C:$K</definedName>
    <definedName name="Z_CDBF3210_28DA_4F86_BF8E_C6F3B635E340_.wvu.FilterData" localSheetId="0">СВОД!$A$13:$S$342</definedName>
    <definedName name="Z_CDBF3210_28DA_4F86_BF8E_C6F3B635E340_.wvu.FilterData" localSheetId="2">соцсфера!$A$13:$S$342</definedName>
    <definedName name="Z_CDBF3210_28DA_4F86_BF8E_C6F3B635E340_.wvu.FilterData" localSheetId="3">ФМХ!$A$11:$S$12</definedName>
    <definedName name="Z_CFEFAE08_3230_45C2_81F3_1040725EEE73_.wvu.FilterData" localSheetId="2">соцсфера!$A$10:$S$342</definedName>
    <definedName name="Z_D25AC40E_B423_4823_ACC1_CDA9E7414EAE_.wvu.FilterData" localSheetId="2">соцсфера!$A$10:$S$342</definedName>
    <definedName name="Z_D31379EC_5CD7_4303_86F3_59835BDBB14F_.wvu.FilterData" localSheetId="2">соцсфера!$A$10:$S$342</definedName>
    <definedName name="Z_DB57DD98_9685_4513_BD61_92F15892E5F0_.wvu.FilterData" localSheetId="2">соцсфера!$A$10:$S$342</definedName>
    <definedName name="Z_DF634C88_5DA5_483B_AEA1_6BE87E26E926_.wvu.FilterData" localSheetId="2">соцсфера!$A$10:$S$342</definedName>
    <definedName name="Z_E947A010_E256_40F9_ADE1_9E56C8C280E2_.wvu.FilterData" localSheetId="0">СВОД!$A$13:$S$342</definedName>
    <definedName name="Z_EA6B9099_52DC_4EC8_9CAD_77DD36D8A7F3_.wvu.FilterData" localSheetId="2">соцсфера!$A$10:$S$342</definedName>
    <definedName name="Z_EC490921_CC09_4453_979F_1638BD81B426_.wvu.FilterData" localSheetId="2">соцсфера!$A$10:$S$342</definedName>
    <definedName name="Z_EC490921_CC09_4453_979F_1638BD81B426_.wvu.PrintArea" localSheetId="0">СВОД!$A$1:$K$342</definedName>
    <definedName name="Z_F7865419_FFBE_46C9_BB11_CDB6A5B351D1_.wvu.FilterData" localSheetId="2">соцсфера!$A$13:$S$342</definedName>
    <definedName name="Z_F908D987_8AC6_4E47_BBCE_A0C60E2CF05E_.wvu.FilterData" localSheetId="0">СВОД!$A$10:$S$342</definedName>
    <definedName name="Z_F908D987_8AC6_4E47_BBCE_A0C60E2CF05E_.wvu.FilterData" localSheetId="2">соцсфера!$A$10:$S$342</definedName>
    <definedName name="Z_FA0CC192_7648_46FB_8DA0_DB6A0B9DEC59_.wvu.FilterData" localSheetId="2">соцсфера!$A$10:$S$342</definedName>
    <definedName name="Z_FD508154_B82E_4A28_8078_5A615F7B18A9_.wvu.FilterData" localSheetId="2">соцсфера!$A$10:$S$342</definedName>
    <definedName name="_xlnm.Print_Titles" localSheetId="0">СВОД!$5:$10</definedName>
    <definedName name="_xlnm.Print_Area" localSheetId="0">СВОД!$A$1:$S$370</definedName>
  </definedNames>
  <calcPr calcId="152511" concurrentCalc="0"/>
  <customWorkbookViews>
    <customWorkbookView name="UdkinaIA - Личное представление" guid="{6570634B-EDC8-47B1-B961-1E562EDF2753}" mergeInterval="0" personalView="1" xWindow="3" yWindow="16" windowWidth="1917" windowHeight="1024" tabRatio="500" activeSheetId="1"/>
    <customWorkbookView name="LjalinaNA - Личное представление" guid="{764DF73A-B6FF-4AFE-808E-BED8B7CDFEFB}" mergeInterval="0" personalView="1" maximized="1" xWindow="-8" yWindow="-8" windowWidth="1936" windowHeight="1056" tabRatio="500" activeSheetId="1"/>
    <customWorkbookView name="SosinaOS - Личное представление" guid="{651AB02D-CE6F-4AB5-8A8B-ED5DE6848F37}" mergeInterval="0" personalView="1" maximized="1" xWindow="-8" yWindow="-8" windowWidth="1936" windowHeight="1056" tabRatio="500" activeSheetId="2"/>
    <customWorkbookView name=" " guid="{1B925D09-0E83-AF47-A27B-8EBC6CE44B65}" mergeInterval="0" personalView="1" maximized="1" windowWidth="1200" windowHeight="1000" tabRatio="1000" activeSheetId="1"/>
    <customWorkbookView name="UdkinaIA" guid="{676EE6E6-D5A3-9942-AA72-33D5219B471C}" mergeInterval="0" personalView="1" maximized="1" windowWidth="1200" windowHeight="1000" tabRatio="1000" activeSheetId="1"/>
    <customWorkbookView name="MorozovaSA - Личное представление" guid="{9D0A41DD-2DA5-4D00-A5A3-069AD61B6552}" mergeInterval="0" personalView="1" maximized="1" xWindow="-8" yWindow="-8" windowWidth="1936" windowHeight="1056" tabRatio="500" activeSheetId="1"/>
  </customWorkbookViews>
</workbook>
</file>

<file path=xl/calcChain.xml><?xml version="1.0" encoding="utf-8"?>
<calcChain xmlns="http://schemas.openxmlformats.org/spreadsheetml/2006/main">
  <c r="Q62" i="4" l="1"/>
  <c r="Q20" i="4"/>
  <c r="O62" i="4"/>
  <c r="P62" i="4"/>
  <c r="R62" i="4"/>
  <c r="S62" i="4"/>
  <c r="N62" i="4"/>
  <c r="O62" i="3"/>
  <c r="P62" i="3"/>
  <c r="Q62" i="3"/>
  <c r="R62" i="3"/>
  <c r="S62" i="3"/>
  <c r="N62" i="3"/>
  <c r="O62" i="2"/>
  <c r="P62" i="2"/>
  <c r="Q62" i="2"/>
  <c r="R62" i="2"/>
  <c r="S62" i="2"/>
  <c r="N62" i="2"/>
  <c r="Q93" i="4"/>
  <c r="R93" i="4"/>
  <c r="O23" i="4"/>
  <c r="P23" i="4"/>
  <c r="Q23" i="4"/>
  <c r="R23" i="4"/>
  <c r="S23" i="4"/>
  <c r="N23" i="4"/>
  <c r="O23" i="3"/>
  <c r="P23" i="3"/>
  <c r="Q23" i="3"/>
  <c r="R23" i="3"/>
  <c r="S23" i="3"/>
  <c r="N23" i="3"/>
  <c r="O23" i="2"/>
  <c r="P23" i="2"/>
  <c r="Q23" i="2"/>
  <c r="R23" i="2"/>
  <c r="S23" i="2"/>
  <c r="N23" i="2"/>
  <c r="O327" i="2"/>
  <c r="O327" i="3"/>
  <c r="O327" i="4"/>
  <c r="P327" i="2"/>
  <c r="P327" i="3"/>
  <c r="P327" i="4"/>
  <c r="Q327" i="2"/>
  <c r="Q327" i="3"/>
  <c r="Q327" i="4"/>
  <c r="R327" i="2"/>
  <c r="R327" i="3"/>
  <c r="R327" i="4"/>
  <c r="S327" i="2"/>
  <c r="S327" i="3"/>
  <c r="S327" i="4"/>
  <c r="N327" i="2"/>
  <c r="N327" i="3"/>
  <c r="N327" i="4"/>
  <c r="O305" i="2"/>
  <c r="O311" i="2"/>
  <c r="O314" i="2"/>
  <c r="O320" i="2"/>
  <c r="O323" i="2"/>
  <c r="O325" i="2"/>
  <c r="O330" i="2"/>
  <c r="O299" i="2"/>
  <c r="P305" i="2"/>
  <c r="P311" i="2"/>
  <c r="P314" i="2"/>
  <c r="P320" i="2"/>
  <c r="P323" i="2"/>
  <c r="P325" i="2"/>
  <c r="P330" i="2"/>
  <c r="P299" i="2"/>
  <c r="Q305" i="2"/>
  <c r="Q311" i="2"/>
  <c r="Q314" i="2"/>
  <c r="Q320" i="2"/>
  <c r="Q323" i="2"/>
  <c r="Q325" i="2"/>
  <c r="Q330" i="2"/>
  <c r="Q299" i="2"/>
  <c r="R305" i="2"/>
  <c r="R311" i="2"/>
  <c r="R314" i="2"/>
  <c r="R320" i="2"/>
  <c r="R323" i="2"/>
  <c r="R325" i="2"/>
  <c r="R330" i="2"/>
  <c r="R299" i="2"/>
  <c r="S305" i="2"/>
  <c r="S311" i="2"/>
  <c r="S314" i="2"/>
  <c r="S320" i="2"/>
  <c r="S323" i="2"/>
  <c r="S325" i="2"/>
  <c r="S330" i="2"/>
  <c r="S299" i="2"/>
  <c r="N305" i="2"/>
  <c r="N311" i="2"/>
  <c r="N314" i="2"/>
  <c r="N320" i="2"/>
  <c r="N323" i="2"/>
  <c r="N325" i="2"/>
  <c r="N330" i="2"/>
  <c r="N299" i="2"/>
  <c r="O305" i="3"/>
  <c r="O311" i="3"/>
  <c r="O314" i="3"/>
  <c r="O320" i="3"/>
  <c r="O323" i="3"/>
  <c r="O325" i="3"/>
  <c r="O330" i="3"/>
  <c r="O299" i="3"/>
  <c r="P305" i="3"/>
  <c r="P311" i="3"/>
  <c r="P314" i="3"/>
  <c r="P320" i="3"/>
  <c r="P323" i="3"/>
  <c r="P325" i="3"/>
  <c r="P330" i="3"/>
  <c r="P299" i="3"/>
  <c r="Q305" i="3"/>
  <c r="Q311" i="3"/>
  <c r="Q314" i="3"/>
  <c r="Q320" i="3"/>
  <c r="Q323" i="3"/>
  <c r="Q325" i="3"/>
  <c r="Q330" i="3"/>
  <c r="Q299" i="3"/>
  <c r="R305" i="3"/>
  <c r="R311" i="3"/>
  <c r="R314" i="3"/>
  <c r="R320" i="3"/>
  <c r="R323" i="3"/>
  <c r="R325" i="3"/>
  <c r="R330" i="3"/>
  <c r="R299" i="3"/>
  <c r="S305" i="3"/>
  <c r="S311" i="3"/>
  <c r="S314" i="3"/>
  <c r="S320" i="3"/>
  <c r="S323" i="3"/>
  <c r="S325" i="3"/>
  <c r="S330" i="3"/>
  <c r="S299" i="3"/>
  <c r="N305" i="3"/>
  <c r="N311" i="3"/>
  <c r="N314" i="3"/>
  <c r="N320" i="3"/>
  <c r="N323" i="3"/>
  <c r="N325" i="3"/>
  <c r="N330" i="3"/>
  <c r="N299" i="3"/>
  <c r="O305" i="4"/>
  <c r="O311" i="4"/>
  <c r="O314" i="4"/>
  <c r="O320" i="4"/>
  <c r="O323" i="4"/>
  <c r="O325" i="4"/>
  <c r="O330" i="4"/>
  <c r="O299" i="4"/>
  <c r="P305" i="4"/>
  <c r="P311" i="4"/>
  <c r="P314" i="4"/>
  <c r="P320" i="4"/>
  <c r="P323" i="4"/>
  <c r="P325" i="4"/>
  <c r="P330" i="4"/>
  <c r="P299" i="4"/>
  <c r="Q305" i="4"/>
  <c r="Q311" i="4"/>
  <c r="Q314" i="4"/>
  <c r="Q320" i="4"/>
  <c r="Q323" i="4"/>
  <c r="Q325" i="4"/>
  <c r="Q330" i="4"/>
  <c r="Q299" i="4"/>
  <c r="R305" i="4"/>
  <c r="R311" i="4"/>
  <c r="R314" i="4"/>
  <c r="R320" i="4"/>
  <c r="R323" i="4"/>
  <c r="R325" i="4"/>
  <c r="R330" i="4"/>
  <c r="R299" i="4"/>
  <c r="S305" i="4"/>
  <c r="S311" i="4"/>
  <c r="S314" i="4"/>
  <c r="S320" i="4"/>
  <c r="S323" i="4"/>
  <c r="S325" i="4"/>
  <c r="S330" i="4"/>
  <c r="S299" i="4"/>
  <c r="N305" i="4"/>
  <c r="N311" i="4"/>
  <c r="N314" i="4"/>
  <c r="N320" i="4"/>
  <c r="N323" i="4"/>
  <c r="N325" i="4"/>
  <c r="N330" i="4"/>
  <c r="N299" i="4"/>
  <c r="O197" i="4"/>
  <c r="P197" i="4"/>
  <c r="Q197" i="4"/>
  <c r="Q245" i="2"/>
  <c r="R197" i="4"/>
  <c r="R245" i="2"/>
  <c r="S197" i="4"/>
  <c r="S245" i="2"/>
  <c r="N197" i="4"/>
  <c r="N245" i="2"/>
  <c r="O20" i="2"/>
  <c r="P20" i="2"/>
  <c r="Q20" i="2"/>
  <c r="R20" i="2"/>
  <c r="S20" i="2"/>
  <c r="N20" i="2"/>
  <c r="O20" i="3"/>
  <c r="P20" i="3"/>
  <c r="Q20" i="3"/>
  <c r="R20" i="3"/>
  <c r="S20" i="3"/>
  <c r="N20" i="3"/>
  <c r="O20" i="4"/>
  <c r="P20" i="4"/>
  <c r="R20" i="4"/>
  <c r="S20" i="4"/>
  <c r="N20" i="4"/>
  <c r="S97" i="4"/>
  <c r="S136" i="3"/>
  <c r="S143" i="3"/>
  <c r="S137" i="3"/>
  <c r="S160" i="4"/>
  <c r="R160" i="4"/>
  <c r="Q160" i="4"/>
  <c r="O67" i="2"/>
  <c r="P67" i="2"/>
  <c r="Q67" i="2"/>
  <c r="R67" i="2"/>
  <c r="S67" i="2"/>
  <c r="N67" i="2"/>
  <c r="O67" i="3"/>
  <c r="P67" i="3"/>
  <c r="Q67" i="3"/>
  <c r="R67" i="3"/>
  <c r="S67" i="3"/>
  <c r="N67" i="3"/>
  <c r="S202" i="4"/>
  <c r="S228" i="4"/>
  <c r="S240" i="4"/>
  <c r="S196" i="4"/>
  <c r="R202" i="4"/>
  <c r="R228" i="4"/>
  <c r="R240" i="4"/>
  <c r="R196" i="4"/>
  <c r="S339" i="4"/>
  <c r="S337" i="4"/>
  <c r="S333" i="4"/>
  <c r="S332" i="4"/>
  <c r="S298" i="4"/>
  <c r="S276" i="4"/>
  <c r="S269" i="4"/>
  <c r="S291" i="4"/>
  <c r="S296" i="4"/>
  <c r="S268" i="4"/>
  <c r="S59" i="4"/>
  <c r="S61" i="4"/>
  <c r="S64" i="4"/>
  <c r="S65" i="4"/>
  <c r="S66" i="4"/>
  <c r="S67" i="4"/>
  <c r="S68" i="4"/>
  <c r="S69" i="4"/>
  <c r="S71" i="4"/>
  <c r="S72" i="4"/>
  <c r="S73" i="4"/>
  <c r="S74" i="4"/>
  <c r="S75" i="4"/>
  <c r="S76" i="4"/>
  <c r="S77" i="4"/>
  <c r="S78" i="4"/>
  <c r="S79" i="4"/>
  <c r="S80" i="4"/>
  <c r="S81" i="4"/>
  <c r="S82" i="4"/>
  <c r="S83" i="4"/>
  <c r="S84" i="4"/>
  <c r="S85" i="4"/>
  <c r="S86" i="4"/>
  <c r="S87" i="4"/>
  <c r="S88" i="4"/>
  <c r="S89" i="4"/>
  <c r="S58" i="4"/>
  <c r="S342" i="4"/>
  <c r="R339" i="4"/>
  <c r="R337" i="4"/>
  <c r="R333" i="4"/>
  <c r="R332" i="4"/>
  <c r="R298" i="4"/>
  <c r="R276" i="4"/>
  <c r="R269" i="4"/>
  <c r="R291" i="4"/>
  <c r="R296" i="4"/>
  <c r="R268" i="4"/>
  <c r="R59" i="4"/>
  <c r="R61" i="4"/>
  <c r="R64" i="4"/>
  <c r="R65" i="4"/>
  <c r="R66" i="4"/>
  <c r="R67" i="4"/>
  <c r="R68" i="4"/>
  <c r="R69" i="4"/>
  <c r="R71" i="4"/>
  <c r="R72" i="4"/>
  <c r="R73" i="4"/>
  <c r="R74" i="4"/>
  <c r="R75" i="4"/>
  <c r="R76" i="4"/>
  <c r="R77" i="4"/>
  <c r="R78" i="4"/>
  <c r="R79" i="4"/>
  <c r="R80" i="4"/>
  <c r="R81" i="4"/>
  <c r="R82" i="4"/>
  <c r="R83" i="4"/>
  <c r="R84" i="4"/>
  <c r="R85" i="4"/>
  <c r="R86" i="4"/>
  <c r="R87" i="4"/>
  <c r="R88" i="4"/>
  <c r="R89" i="4"/>
  <c r="R58" i="4"/>
  <c r="R342" i="4"/>
  <c r="Q202" i="4"/>
  <c r="Q228" i="4"/>
  <c r="Q240" i="4"/>
  <c r="Q196" i="4"/>
  <c r="Q339" i="4"/>
  <c r="Q337" i="4"/>
  <c r="Q333" i="4"/>
  <c r="Q332" i="4"/>
  <c r="Q298" i="4"/>
  <c r="Q276" i="4"/>
  <c r="Q269" i="4"/>
  <c r="Q291" i="4"/>
  <c r="Q296" i="4"/>
  <c r="Q268" i="4"/>
  <c r="Q59" i="4"/>
  <c r="Q61" i="4"/>
  <c r="Q64" i="4"/>
  <c r="Q65" i="4"/>
  <c r="Q66" i="4"/>
  <c r="Q67" i="4"/>
  <c r="Q68" i="4"/>
  <c r="Q69" i="4"/>
  <c r="Q71" i="4"/>
  <c r="Q72" i="4"/>
  <c r="Q73" i="4"/>
  <c r="Q74" i="4"/>
  <c r="Q75" i="4"/>
  <c r="Q76" i="4"/>
  <c r="Q77" i="4"/>
  <c r="Q78" i="4"/>
  <c r="Q79" i="4"/>
  <c r="Q80" i="4"/>
  <c r="Q81" i="4"/>
  <c r="Q82" i="4"/>
  <c r="Q83" i="4"/>
  <c r="Q84" i="4"/>
  <c r="Q85" i="4"/>
  <c r="Q86" i="4"/>
  <c r="Q87" i="4"/>
  <c r="Q88" i="4"/>
  <c r="Q89" i="4"/>
  <c r="Q58" i="4"/>
  <c r="Q342" i="4"/>
  <c r="P88" i="4"/>
  <c r="O88" i="4"/>
  <c r="P80" i="4"/>
  <c r="O80" i="4"/>
  <c r="P78" i="4"/>
  <c r="O78" i="4"/>
  <c r="P77" i="4"/>
  <c r="O77" i="4"/>
  <c r="P74" i="4"/>
  <c r="O74" i="4"/>
  <c r="P73" i="4"/>
  <c r="O73" i="4"/>
  <c r="P72" i="4"/>
  <c r="O72" i="4"/>
  <c r="P71" i="4"/>
  <c r="O71" i="4"/>
  <c r="P69" i="4"/>
  <c r="O69" i="4"/>
  <c r="P68" i="4"/>
  <c r="O68" i="4"/>
  <c r="P67" i="4"/>
  <c r="O67" i="4"/>
  <c r="P66" i="4"/>
  <c r="O66" i="4"/>
  <c r="S41" i="4"/>
  <c r="R41" i="4"/>
  <c r="Q41" i="4"/>
  <c r="P41" i="4"/>
  <c r="O41" i="4"/>
  <c r="S39" i="4"/>
  <c r="R39" i="4"/>
  <c r="Q39" i="4"/>
  <c r="P39" i="4"/>
  <c r="O39" i="4"/>
  <c r="S38" i="4"/>
  <c r="R38" i="4"/>
  <c r="Q38" i="4"/>
  <c r="P38" i="4"/>
  <c r="O38" i="4"/>
  <c r="S32" i="4"/>
  <c r="R32" i="4"/>
  <c r="Q32" i="4"/>
  <c r="P32" i="4"/>
  <c r="O32" i="4"/>
  <c r="S30" i="4"/>
  <c r="R30" i="4"/>
  <c r="Q30" i="4"/>
  <c r="P30" i="4"/>
  <c r="O30" i="4"/>
  <c r="S29" i="4"/>
  <c r="R29" i="4"/>
  <c r="Q29" i="4"/>
  <c r="P29" i="4"/>
  <c r="O29" i="4"/>
  <c r="S28" i="4"/>
  <c r="R28" i="4"/>
  <c r="Q28" i="4"/>
  <c r="P28" i="4"/>
  <c r="O28" i="4"/>
  <c r="S26" i="4"/>
  <c r="R26" i="4"/>
  <c r="Q26" i="4"/>
  <c r="P26" i="4"/>
  <c r="O26" i="4"/>
  <c r="S33" i="4"/>
  <c r="S34" i="4"/>
  <c r="S35" i="4"/>
  <c r="S52" i="4"/>
  <c r="S13" i="4"/>
  <c r="S14" i="4"/>
  <c r="S218" i="4"/>
  <c r="S15" i="4"/>
  <c r="S16" i="4"/>
  <c r="S17" i="4"/>
  <c r="S18" i="4"/>
  <c r="S19" i="4"/>
  <c r="S21" i="4"/>
  <c r="S22" i="4"/>
  <c r="S24" i="4"/>
  <c r="S25" i="4"/>
  <c r="S27" i="4"/>
  <c r="S31" i="4"/>
  <c r="S36" i="4"/>
  <c r="S37" i="4"/>
  <c r="S40" i="4"/>
  <c r="S42" i="4"/>
  <c r="S43" i="4"/>
  <c r="S44" i="4"/>
  <c r="S45" i="4"/>
  <c r="S46" i="4"/>
  <c r="S47" i="4"/>
  <c r="S48" i="4"/>
  <c r="S49" i="4"/>
  <c r="S50" i="4"/>
  <c r="S51" i="4"/>
  <c r="S53" i="4"/>
  <c r="S54" i="4"/>
  <c r="S55" i="4"/>
  <c r="S56" i="4"/>
  <c r="S57" i="4"/>
  <c r="S11" i="4"/>
  <c r="R33" i="4"/>
  <c r="R34" i="4"/>
  <c r="R35" i="4"/>
  <c r="R52" i="4"/>
  <c r="R13" i="4"/>
  <c r="R14" i="4"/>
  <c r="R218" i="4"/>
  <c r="R15" i="4"/>
  <c r="R16" i="4"/>
  <c r="R17" i="4"/>
  <c r="R18" i="4"/>
  <c r="R19" i="4"/>
  <c r="R21" i="4"/>
  <c r="R22" i="4"/>
  <c r="R24" i="4"/>
  <c r="R25" i="4"/>
  <c r="R27" i="4"/>
  <c r="R31" i="4"/>
  <c r="R36" i="4"/>
  <c r="R37" i="4"/>
  <c r="R40" i="4"/>
  <c r="R42" i="4"/>
  <c r="R43" i="4"/>
  <c r="R44" i="4"/>
  <c r="R45" i="4"/>
  <c r="R46" i="4"/>
  <c r="R47" i="4"/>
  <c r="R48" i="4"/>
  <c r="R49" i="4"/>
  <c r="R50" i="4"/>
  <c r="R51" i="4"/>
  <c r="R53" i="4"/>
  <c r="R54" i="4"/>
  <c r="R55" i="4"/>
  <c r="R56" i="4"/>
  <c r="R57" i="4"/>
  <c r="R11" i="4"/>
  <c r="Q33" i="4"/>
  <c r="Q34" i="4"/>
  <c r="Q35" i="4"/>
  <c r="Q52" i="4"/>
  <c r="Q13" i="4"/>
  <c r="Q14" i="4"/>
  <c r="Q218" i="4"/>
  <c r="Q15" i="4"/>
  <c r="Q16" i="4"/>
  <c r="Q17" i="4"/>
  <c r="Q18" i="4"/>
  <c r="Q19" i="4"/>
  <c r="Q21" i="4"/>
  <c r="Q22" i="4"/>
  <c r="Q24" i="4"/>
  <c r="Q25" i="4"/>
  <c r="Q27" i="4"/>
  <c r="Q31" i="4"/>
  <c r="Q36" i="4"/>
  <c r="Q37" i="4"/>
  <c r="Q40" i="4"/>
  <c r="Q42" i="4"/>
  <c r="Q43" i="4"/>
  <c r="Q44" i="4"/>
  <c r="Q45" i="4"/>
  <c r="Q46" i="4"/>
  <c r="Q47" i="4"/>
  <c r="Q48" i="4"/>
  <c r="Q49" i="4"/>
  <c r="Q50" i="4"/>
  <c r="Q51" i="4"/>
  <c r="Q53" i="4"/>
  <c r="Q54" i="4"/>
  <c r="Q55" i="4"/>
  <c r="Q56" i="4"/>
  <c r="Q57" i="4"/>
  <c r="Q11" i="4"/>
  <c r="P33" i="4"/>
  <c r="P34" i="4"/>
  <c r="P35" i="4"/>
  <c r="P52" i="4"/>
  <c r="P13" i="4"/>
  <c r="P14" i="4"/>
  <c r="P59" i="4"/>
  <c r="P218" i="4"/>
  <c r="P15" i="4"/>
  <c r="P16" i="4"/>
  <c r="P17" i="4"/>
  <c r="P18" i="4"/>
  <c r="P61" i="4"/>
  <c r="P19" i="4"/>
  <c r="P21" i="4"/>
  <c r="P22" i="4"/>
  <c r="P64" i="4"/>
  <c r="P24" i="4"/>
  <c r="P65" i="4"/>
  <c r="P25" i="4"/>
  <c r="P27" i="4"/>
  <c r="P31" i="4"/>
  <c r="P75" i="4"/>
  <c r="P36" i="4"/>
  <c r="P76" i="4"/>
  <c r="P37" i="4"/>
  <c r="P79" i="4"/>
  <c r="P40" i="4"/>
  <c r="P81" i="4"/>
  <c r="P42" i="4"/>
  <c r="P43" i="4"/>
  <c r="P82" i="4"/>
  <c r="P44" i="4"/>
  <c r="P83" i="4"/>
  <c r="P45" i="4"/>
  <c r="P84" i="4"/>
  <c r="P46" i="4"/>
  <c r="P85" i="4"/>
  <c r="P47" i="4"/>
  <c r="P48" i="4"/>
  <c r="P86" i="4"/>
  <c r="P49" i="4"/>
  <c r="P50" i="4"/>
  <c r="P87" i="4"/>
  <c r="P51" i="4"/>
  <c r="P89" i="4"/>
  <c r="P53" i="4"/>
  <c r="P54" i="4"/>
  <c r="P55" i="4"/>
  <c r="P56" i="4"/>
  <c r="P57" i="4"/>
  <c r="P11" i="4"/>
  <c r="O33" i="4"/>
  <c r="O34" i="4"/>
  <c r="O35" i="4"/>
  <c r="O52" i="4"/>
  <c r="O13" i="4"/>
  <c r="O14" i="4"/>
  <c r="O59" i="4"/>
  <c r="O218" i="4"/>
  <c r="O15" i="4"/>
  <c r="O16" i="4"/>
  <c r="O17" i="4"/>
  <c r="O18" i="4"/>
  <c r="O61" i="4"/>
  <c r="O19" i="4"/>
  <c r="O21" i="4"/>
  <c r="O22" i="4"/>
  <c r="O64" i="4"/>
  <c r="O24" i="4"/>
  <c r="O65" i="4"/>
  <c r="O25" i="4"/>
  <c r="O27" i="4"/>
  <c r="O31" i="4"/>
  <c r="O75" i="4"/>
  <c r="O36" i="4"/>
  <c r="O76" i="4"/>
  <c r="O37" i="4"/>
  <c r="O79" i="4"/>
  <c r="O40" i="4"/>
  <c r="O81" i="4"/>
  <c r="O42" i="4"/>
  <c r="O43" i="4"/>
  <c r="O82" i="4"/>
  <c r="O44" i="4"/>
  <c r="O83" i="4"/>
  <c r="O45" i="4"/>
  <c r="O84" i="4"/>
  <c r="O46" i="4"/>
  <c r="O85" i="4"/>
  <c r="O47" i="4"/>
  <c r="O48" i="4"/>
  <c r="O86" i="4"/>
  <c r="O49" i="4"/>
  <c r="O50" i="4"/>
  <c r="O87" i="4"/>
  <c r="O51" i="4"/>
  <c r="O89" i="4"/>
  <c r="O53" i="4"/>
  <c r="O54" i="4"/>
  <c r="O55" i="4"/>
  <c r="O56" i="4"/>
  <c r="O57" i="4"/>
  <c r="O11" i="4"/>
  <c r="N67" i="4"/>
  <c r="N28" i="4"/>
  <c r="Q158" i="4"/>
  <c r="N78" i="4"/>
  <c r="N39" i="4"/>
  <c r="N75" i="4"/>
  <c r="N36" i="4"/>
  <c r="N13" i="4"/>
  <c r="N14" i="4"/>
  <c r="N59" i="4"/>
  <c r="N218" i="4"/>
  <c r="N15" i="4"/>
  <c r="N16" i="4"/>
  <c r="N17" i="4"/>
  <c r="N18" i="4"/>
  <c r="N61" i="4"/>
  <c r="N19" i="4"/>
  <c r="N21" i="4"/>
  <c r="N22" i="4"/>
  <c r="N64" i="4"/>
  <c r="N24" i="4"/>
  <c r="N65" i="4"/>
  <c r="N25" i="4"/>
  <c r="N66" i="4"/>
  <c r="N26" i="4"/>
  <c r="N27" i="4"/>
  <c r="N68" i="4"/>
  <c r="N29" i="4"/>
  <c r="N69" i="4"/>
  <c r="N30" i="4"/>
  <c r="N31" i="4"/>
  <c r="N71" i="4"/>
  <c r="N32" i="4"/>
  <c r="N72" i="4"/>
  <c r="N33" i="4"/>
  <c r="N73" i="4"/>
  <c r="N34" i="4"/>
  <c r="N74" i="4"/>
  <c r="N35" i="4"/>
  <c r="N76" i="4"/>
  <c r="N37" i="4"/>
  <c r="N77" i="4"/>
  <c r="N38" i="4"/>
  <c r="N79" i="4"/>
  <c r="N40" i="4"/>
  <c r="N80" i="4"/>
  <c r="N41" i="4"/>
  <c r="N81" i="4"/>
  <c r="N42" i="4"/>
  <c r="N43" i="4"/>
  <c r="N82" i="4"/>
  <c r="N44" i="4"/>
  <c r="N83" i="4"/>
  <c r="N45" i="4"/>
  <c r="N84" i="4"/>
  <c r="N46" i="4"/>
  <c r="N85" i="4"/>
  <c r="N47" i="4"/>
  <c r="N48" i="4"/>
  <c r="N86" i="4"/>
  <c r="N49" i="4"/>
  <c r="N50" i="4"/>
  <c r="N87" i="4"/>
  <c r="N51" i="4"/>
  <c r="N88" i="4"/>
  <c r="N52" i="4"/>
  <c r="N89" i="4"/>
  <c r="N53" i="4"/>
  <c r="N54" i="4"/>
  <c r="N55" i="4"/>
  <c r="N56" i="4"/>
  <c r="N57" i="4"/>
  <c r="N11" i="4"/>
  <c r="S162" i="4"/>
  <c r="R162" i="4"/>
  <c r="Q162" i="4"/>
  <c r="P162" i="4"/>
  <c r="O162" i="4"/>
  <c r="N162" i="4"/>
  <c r="S206" i="3"/>
  <c r="O66" i="2"/>
  <c r="P66" i="2"/>
  <c r="Q66" i="2"/>
  <c r="R66" i="2"/>
  <c r="S66" i="2"/>
  <c r="O66" i="3"/>
  <c r="P66" i="3"/>
  <c r="Q66" i="3"/>
  <c r="Q26" i="3"/>
  <c r="R66" i="3"/>
  <c r="S66" i="3"/>
  <c r="N66" i="2"/>
  <c r="N66" i="3"/>
  <c r="O126" i="2"/>
  <c r="P126" i="2"/>
  <c r="Q126" i="2"/>
  <c r="R126" i="2"/>
  <c r="S126" i="2"/>
  <c r="O126" i="4"/>
  <c r="P126" i="4"/>
  <c r="Q126" i="4"/>
  <c r="R126" i="4"/>
  <c r="S126" i="4"/>
  <c r="O126" i="3"/>
  <c r="P126" i="3"/>
  <c r="Q126" i="3"/>
  <c r="R126" i="3"/>
  <c r="S126" i="3"/>
  <c r="N126" i="2"/>
  <c r="N126" i="4"/>
  <c r="N126" i="3"/>
  <c r="N13" i="2"/>
  <c r="O13" i="2"/>
  <c r="P13" i="2"/>
  <c r="Q13" i="2"/>
  <c r="R13" i="2"/>
  <c r="S13" i="2"/>
  <c r="N14" i="2"/>
  <c r="O14" i="2"/>
  <c r="P14" i="2"/>
  <c r="Q14" i="2"/>
  <c r="R14" i="2"/>
  <c r="S14" i="2"/>
  <c r="N16" i="2"/>
  <c r="O16" i="2"/>
  <c r="P16" i="2"/>
  <c r="Q16" i="2"/>
  <c r="R16" i="2"/>
  <c r="S16" i="2"/>
  <c r="N17" i="2"/>
  <c r="O17" i="2"/>
  <c r="P17" i="2"/>
  <c r="Q17" i="2"/>
  <c r="R17" i="2"/>
  <c r="S17" i="2"/>
  <c r="N18" i="2"/>
  <c r="O18" i="2"/>
  <c r="P18" i="2"/>
  <c r="Q18" i="2"/>
  <c r="R18" i="2"/>
  <c r="S18" i="2"/>
  <c r="P61" i="2"/>
  <c r="P19" i="2"/>
  <c r="Q19" i="2"/>
  <c r="R19" i="2"/>
  <c r="S19" i="2"/>
  <c r="N21" i="2"/>
  <c r="O21" i="2"/>
  <c r="P21" i="2"/>
  <c r="Q21" i="2"/>
  <c r="R21" i="2"/>
  <c r="S21" i="2"/>
  <c r="N22" i="2"/>
  <c r="O22" i="2"/>
  <c r="R22" i="2"/>
  <c r="S22" i="2"/>
  <c r="N64" i="2"/>
  <c r="N24" i="2"/>
  <c r="R64" i="2"/>
  <c r="R24" i="2"/>
  <c r="P65" i="2"/>
  <c r="P25" i="2"/>
  <c r="N26" i="2"/>
  <c r="R26" i="2"/>
  <c r="N27" i="2"/>
  <c r="O27" i="2"/>
  <c r="P27" i="2"/>
  <c r="Q27" i="2"/>
  <c r="R27" i="2"/>
  <c r="S27" i="2"/>
  <c r="N28" i="2"/>
  <c r="O28" i="2"/>
  <c r="P28" i="2"/>
  <c r="Q28" i="2"/>
  <c r="R28" i="2"/>
  <c r="S28" i="2"/>
  <c r="P68" i="2"/>
  <c r="P29" i="2"/>
  <c r="N69" i="2"/>
  <c r="N30" i="2"/>
  <c r="R69" i="2"/>
  <c r="R30" i="2"/>
  <c r="N31" i="2"/>
  <c r="O31" i="2"/>
  <c r="P31" i="2"/>
  <c r="Q31" i="2"/>
  <c r="R31" i="2"/>
  <c r="S31" i="2"/>
  <c r="N71" i="2"/>
  <c r="N32" i="2"/>
  <c r="O71" i="2"/>
  <c r="O32" i="2"/>
  <c r="R71" i="2"/>
  <c r="R32" i="2"/>
  <c r="S71" i="2"/>
  <c r="S32" i="2"/>
  <c r="P72" i="2"/>
  <c r="P33" i="2"/>
  <c r="Q72" i="2"/>
  <c r="Q33" i="2"/>
  <c r="N73" i="2"/>
  <c r="N34" i="2"/>
  <c r="O73" i="2"/>
  <c r="O34" i="2"/>
  <c r="R73" i="2"/>
  <c r="R34" i="2"/>
  <c r="S73" i="2"/>
  <c r="S34" i="2"/>
  <c r="P74" i="2"/>
  <c r="P35" i="2"/>
  <c r="Q74" i="2"/>
  <c r="Q35" i="2"/>
  <c r="N75" i="2"/>
  <c r="N36" i="2"/>
  <c r="O75" i="2"/>
  <c r="O36" i="2"/>
  <c r="R75" i="2"/>
  <c r="R36" i="2"/>
  <c r="S75" i="2"/>
  <c r="S36" i="2"/>
  <c r="P76" i="2"/>
  <c r="P37" i="2"/>
  <c r="Q76" i="2"/>
  <c r="Q37" i="2"/>
  <c r="N77" i="2"/>
  <c r="N38" i="2"/>
  <c r="O77" i="2"/>
  <c r="O38" i="2"/>
  <c r="R77" i="2"/>
  <c r="R38" i="2"/>
  <c r="S77" i="2"/>
  <c r="S38" i="2"/>
  <c r="N39" i="2"/>
  <c r="O39" i="2"/>
  <c r="P39" i="2"/>
  <c r="Q78" i="2"/>
  <c r="Q39" i="2"/>
  <c r="N79" i="2"/>
  <c r="N40" i="2"/>
  <c r="O79" i="2"/>
  <c r="O40" i="2"/>
  <c r="R79" i="2"/>
  <c r="R40" i="2"/>
  <c r="S79" i="2"/>
  <c r="S40" i="2"/>
  <c r="P80" i="2"/>
  <c r="P41" i="2"/>
  <c r="Q80" i="2"/>
  <c r="Q41" i="2"/>
  <c r="N81" i="2"/>
  <c r="N42" i="2"/>
  <c r="O81" i="2"/>
  <c r="O42" i="2"/>
  <c r="R81" i="2"/>
  <c r="R42" i="2"/>
  <c r="S81" i="2"/>
  <c r="S42" i="2"/>
  <c r="N43" i="2"/>
  <c r="O43" i="2"/>
  <c r="P43" i="2"/>
  <c r="Q43" i="2"/>
  <c r="R43" i="2"/>
  <c r="S43" i="2"/>
  <c r="N48" i="2"/>
  <c r="O48" i="2"/>
  <c r="P48" i="2"/>
  <c r="Q48" i="2"/>
  <c r="R48" i="2"/>
  <c r="S48" i="2"/>
  <c r="P86" i="2"/>
  <c r="P49" i="2"/>
  <c r="Q86" i="2"/>
  <c r="Q49" i="2"/>
  <c r="N50" i="2"/>
  <c r="O50" i="2"/>
  <c r="P50" i="2"/>
  <c r="Q50" i="2"/>
  <c r="R50" i="2"/>
  <c r="S50" i="2"/>
  <c r="N54" i="2"/>
  <c r="O54" i="2"/>
  <c r="P54" i="2"/>
  <c r="Q54" i="2"/>
  <c r="R54" i="2"/>
  <c r="S54" i="2"/>
  <c r="N55" i="2"/>
  <c r="O55" i="2"/>
  <c r="P55" i="2"/>
  <c r="Q55" i="2"/>
  <c r="R55" i="2"/>
  <c r="S55" i="2"/>
  <c r="N56" i="2"/>
  <c r="O56" i="2"/>
  <c r="P56" i="2"/>
  <c r="Q56" i="2"/>
  <c r="R56" i="2"/>
  <c r="S56" i="2"/>
  <c r="N57" i="2"/>
  <c r="O57" i="2"/>
  <c r="P57" i="2"/>
  <c r="Q57" i="2"/>
  <c r="R57" i="2"/>
  <c r="S57" i="2"/>
  <c r="N59" i="2"/>
  <c r="N15" i="2"/>
  <c r="O59" i="2"/>
  <c r="O15" i="2"/>
  <c r="P59" i="2"/>
  <c r="Q59" i="2"/>
  <c r="Q15" i="2"/>
  <c r="R59" i="2"/>
  <c r="R15" i="2"/>
  <c r="S59" i="2"/>
  <c r="S15" i="2"/>
  <c r="N61" i="2"/>
  <c r="N19" i="2"/>
  <c r="O61" i="2"/>
  <c r="P22" i="2"/>
  <c r="Q22" i="2"/>
  <c r="O64" i="2"/>
  <c r="O24" i="2"/>
  <c r="P64" i="2"/>
  <c r="P24" i="2"/>
  <c r="Q64" i="2"/>
  <c r="Q24" i="2"/>
  <c r="S64" i="2"/>
  <c r="S24" i="2"/>
  <c r="Q169" i="2"/>
  <c r="Q65" i="2"/>
  <c r="Q25" i="2"/>
  <c r="O26" i="2"/>
  <c r="P26" i="2"/>
  <c r="Q26" i="2"/>
  <c r="S26" i="2"/>
  <c r="N68" i="2"/>
  <c r="N29" i="2"/>
  <c r="O68" i="2"/>
  <c r="O29" i="2"/>
  <c r="Q68" i="2"/>
  <c r="Q29" i="2"/>
  <c r="R68" i="2"/>
  <c r="R29" i="2"/>
  <c r="S68" i="2"/>
  <c r="S29" i="2"/>
  <c r="O69" i="2"/>
  <c r="O30" i="2"/>
  <c r="P69" i="2"/>
  <c r="P30" i="2"/>
  <c r="Q69" i="2"/>
  <c r="Q30" i="2"/>
  <c r="S69" i="2"/>
  <c r="S30" i="2"/>
  <c r="P71" i="2"/>
  <c r="P32" i="2"/>
  <c r="Q71" i="2"/>
  <c r="Q32" i="2"/>
  <c r="N72" i="2"/>
  <c r="N33" i="2"/>
  <c r="O72" i="2"/>
  <c r="O33" i="2"/>
  <c r="R72" i="2"/>
  <c r="R33" i="2"/>
  <c r="S72" i="2"/>
  <c r="S33" i="2"/>
  <c r="P73" i="2"/>
  <c r="P34" i="2"/>
  <c r="Q73" i="2"/>
  <c r="Q34" i="2"/>
  <c r="N74" i="2"/>
  <c r="N35" i="2"/>
  <c r="O74" i="2"/>
  <c r="O35" i="2"/>
  <c r="R74" i="2"/>
  <c r="R35" i="2"/>
  <c r="S74" i="2"/>
  <c r="S35" i="2"/>
  <c r="P75" i="2"/>
  <c r="P36" i="2"/>
  <c r="Q75" i="2"/>
  <c r="Q36" i="2"/>
  <c r="N76" i="2"/>
  <c r="N37" i="2"/>
  <c r="O76" i="2"/>
  <c r="O37" i="2"/>
  <c r="R76" i="2"/>
  <c r="R37" i="2"/>
  <c r="S76" i="2"/>
  <c r="S37" i="2"/>
  <c r="P77" i="2"/>
  <c r="P38" i="2"/>
  <c r="Q77" i="2"/>
  <c r="Q38" i="2"/>
  <c r="R78" i="2"/>
  <c r="R39" i="2"/>
  <c r="S78" i="2"/>
  <c r="S39" i="2"/>
  <c r="P79" i="2"/>
  <c r="P40" i="2"/>
  <c r="Q79" i="2"/>
  <c r="Q40" i="2"/>
  <c r="N80" i="2"/>
  <c r="N41" i="2"/>
  <c r="O80" i="2"/>
  <c r="O41" i="2"/>
  <c r="R80" i="2"/>
  <c r="R41" i="2"/>
  <c r="S80" i="2"/>
  <c r="S41" i="2"/>
  <c r="P81" i="2"/>
  <c r="P42" i="2"/>
  <c r="Q81" i="2"/>
  <c r="Q42" i="2"/>
  <c r="N82" i="2"/>
  <c r="N44" i="2"/>
  <c r="O82" i="2"/>
  <c r="O44" i="2"/>
  <c r="P82" i="2"/>
  <c r="P44" i="2"/>
  <c r="Q82" i="2"/>
  <c r="Q44" i="2"/>
  <c r="R82" i="2"/>
  <c r="R44" i="2"/>
  <c r="S82" i="2"/>
  <c r="S44" i="2"/>
  <c r="N83" i="2"/>
  <c r="N45" i="2"/>
  <c r="O83" i="2"/>
  <c r="O45" i="2"/>
  <c r="P83" i="2"/>
  <c r="P45" i="2"/>
  <c r="Q83" i="2"/>
  <c r="Q45" i="2"/>
  <c r="R83" i="2"/>
  <c r="R45" i="2"/>
  <c r="S83" i="2"/>
  <c r="S45" i="2"/>
  <c r="N84" i="2"/>
  <c r="N46" i="2"/>
  <c r="O84" i="2"/>
  <c r="O46" i="2"/>
  <c r="P84" i="2"/>
  <c r="P46" i="2"/>
  <c r="Q84" i="2"/>
  <c r="Q46" i="2"/>
  <c r="R84" i="2"/>
  <c r="R46" i="2"/>
  <c r="S84" i="2"/>
  <c r="S46" i="2"/>
  <c r="N85" i="2"/>
  <c r="N47" i="2"/>
  <c r="O85" i="2"/>
  <c r="O47" i="2"/>
  <c r="P85" i="2"/>
  <c r="P47" i="2"/>
  <c r="Q85" i="2"/>
  <c r="Q47" i="2"/>
  <c r="R85" i="2"/>
  <c r="R47" i="2"/>
  <c r="S85" i="2"/>
  <c r="S47" i="2"/>
  <c r="N86" i="2"/>
  <c r="N49" i="2"/>
  <c r="O86" i="2"/>
  <c r="O49" i="2"/>
  <c r="R86" i="2"/>
  <c r="R49" i="2"/>
  <c r="S86" i="2"/>
  <c r="S49" i="2"/>
  <c r="N87" i="2"/>
  <c r="N51" i="2"/>
  <c r="O87" i="2"/>
  <c r="O51" i="2"/>
  <c r="P87" i="2"/>
  <c r="P51" i="2"/>
  <c r="Q87" i="2"/>
  <c r="Q51" i="2"/>
  <c r="R87" i="2"/>
  <c r="R51" i="2"/>
  <c r="S87" i="2"/>
  <c r="S51" i="2"/>
  <c r="N88" i="2"/>
  <c r="N52" i="2"/>
  <c r="O88" i="2"/>
  <c r="O52" i="2"/>
  <c r="P88" i="2"/>
  <c r="P52" i="2"/>
  <c r="Q88" i="2"/>
  <c r="Q52" i="2"/>
  <c r="R88" i="2"/>
  <c r="R52" i="2"/>
  <c r="S88" i="2"/>
  <c r="S52" i="2"/>
  <c r="N89" i="2"/>
  <c r="N53" i="2"/>
  <c r="O89" i="2"/>
  <c r="O53" i="2"/>
  <c r="P89" i="2"/>
  <c r="P53" i="2"/>
  <c r="Q89" i="2"/>
  <c r="Q53" i="2"/>
  <c r="R89" i="2"/>
  <c r="R53" i="2"/>
  <c r="S89" i="2"/>
  <c r="S53" i="2"/>
  <c r="N98" i="2"/>
  <c r="O98" i="2"/>
  <c r="P98" i="2"/>
  <c r="Q98" i="2"/>
  <c r="R98" i="2"/>
  <c r="S98" i="2"/>
  <c r="N101" i="2"/>
  <c r="O101" i="2"/>
  <c r="P101" i="2"/>
  <c r="Q101" i="2"/>
  <c r="R101" i="2"/>
  <c r="S101" i="2"/>
  <c r="N104" i="2"/>
  <c r="O104" i="2"/>
  <c r="P104" i="2"/>
  <c r="Q104" i="2"/>
  <c r="R104" i="2"/>
  <c r="S104" i="2"/>
  <c r="P110" i="2"/>
  <c r="Q110" i="2"/>
  <c r="R110" i="2"/>
  <c r="S110" i="2"/>
  <c r="N114" i="2"/>
  <c r="O114" i="2"/>
  <c r="N131" i="2"/>
  <c r="O131" i="2"/>
  <c r="P131" i="2"/>
  <c r="Q131" i="2"/>
  <c r="R131" i="2"/>
  <c r="S131" i="2"/>
  <c r="N134" i="2"/>
  <c r="O134" i="2"/>
  <c r="P134" i="2"/>
  <c r="Q134" i="2"/>
  <c r="R134" i="2"/>
  <c r="S134" i="2"/>
  <c r="N146" i="2"/>
  <c r="O146" i="2"/>
  <c r="P146" i="2"/>
  <c r="Q146" i="2"/>
  <c r="R146" i="2"/>
  <c r="S146" i="2"/>
  <c r="N153" i="2"/>
  <c r="O153" i="2"/>
  <c r="P153" i="2"/>
  <c r="Q153" i="2"/>
  <c r="R153" i="2"/>
  <c r="S153" i="2"/>
  <c r="N158" i="2"/>
  <c r="O158" i="2"/>
  <c r="P158" i="2"/>
  <c r="Q158" i="2"/>
  <c r="R158" i="2"/>
  <c r="S158" i="2"/>
  <c r="N169" i="2"/>
  <c r="N167" i="2"/>
  <c r="O167" i="2"/>
  <c r="P167" i="2"/>
  <c r="Q167" i="2"/>
  <c r="R169" i="2"/>
  <c r="R65" i="2"/>
  <c r="R25" i="2"/>
  <c r="S169" i="2"/>
  <c r="S65" i="2"/>
  <c r="S25" i="2"/>
  <c r="N170" i="2"/>
  <c r="O170" i="2"/>
  <c r="P170" i="2"/>
  <c r="Q170" i="2"/>
  <c r="R170" i="2"/>
  <c r="S170" i="2"/>
  <c r="N175" i="2"/>
  <c r="O175" i="2"/>
  <c r="P175" i="2"/>
  <c r="Q175" i="2"/>
  <c r="R175" i="2"/>
  <c r="S175" i="2"/>
  <c r="N178" i="2"/>
  <c r="O178" i="2"/>
  <c r="P178" i="2"/>
  <c r="Q178" i="2"/>
  <c r="R178" i="2"/>
  <c r="S178" i="2"/>
  <c r="N185" i="2"/>
  <c r="O185" i="2"/>
  <c r="P185" i="2"/>
  <c r="Q185" i="2"/>
  <c r="R185" i="2"/>
  <c r="S185" i="2"/>
  <c r="N197" i="2"/>
  <c r="O197" i="2"/>
  <c r="P197" i="2"/>
  <c r="Q197" i="2"/>
  <c r="R197" i="2"/>
  <c r="S197" i="2"/>
  <c r="N202" i="2"/>
  <c r="O202" i="2"/>
  <c r="P202" i="2"/>
  <c r="Q202" i="2"/>
  <c r="R202" i="2"/>
  <c r="R240" i="2"/>
  <c r="R218" i="2"/>
  <c r="R228" i="2"/>
  <c r="R196" i="2"/>
  <c r="S202" i="2"/>
  <c r="S240" i="2"/>
  <c r="S218" i="2"/>
  <c r="S228" i="2"/>
  <c r="S196" i="2"/>
  <c r="N218" i="2"/>
  <c r="O218" i="2"/>
  <c r="P218" i="2"/>
  <c r="Q218" i="2"/>
  <c r="N228" i="2"/>
  <c r="O228" i="2"/>
  <c r="P228" i="2"/>
  <c r="Q228" i="2"/>
  <c r="O240" i="2"/>
  <c r="P240" i="2"/>
  <c r="Q240" i="2"/>
  <c r="N269" i="2"/>
  <c r="N291" i="2"/>
  <c r="N296" i="2"/>
  <c r="N268" i="2"/>
  <c r="O269" i="2"/>
  <c r="P269" i="2"/>
  <c r="Q269" i="2"/>
  <c r="R269" i="2"/>
  <c r="S269" i="2"/>
  <c r="S291" i="2"/>
  <c r="S296" i="2"/>
  <c r="S268" i="2"/>
  <c r="O291" i="2"/>
  <c r="O296" i="2"/>
  <c r="O268" i="2"/>
  <c r="P291" i="2"/>
  <c r="Q291" i="2"/>
  <c r="R291" i="2"/>
  <c r="R296" i="2"/>
  <c r="R268" i="2"/>
  <c r="P296" i="2"/>
  <c r="Q296" i="2"/>
  <c r="P333" i="2"/>
  <c r="P332" i="2"/>
  <c r="P298" i="2"/>
  <c r="N333" i="2"/>
  <c r="N332" i="2"/>
  <c r="O333" i="2"/>
  <c r="O332" i="2"/>
  <c r="R333" i="2"/>
  <c r="R332" i="2"/>
  <c r="S333" i="2"/>
  <c r="S332" i="2"/>
  <c r="Q333" i="2"/>
  <c r="Q332" i="2"/>
  <c r="N339" i="2"/>
  <c r="N337" i="2"/>
  <c r="Q339" i="2"/>
  <c r="Q337" i="2"/>
  <c r="R339" i="2"/>
  <c r="R337" i="2"/>
  <c r="O339" i="2"/>
  <c r="O337" i="2"/>
  <c r="P339" i="2"/>
  <c r="P337" i="2"/>
  <c r="S339" i="2"/>
  <c r="S337" i="2"/>
  <c r="P175" i="3"/>
  <c r="P175" i="4"/>
  <c r="S204" i="3"/>
  <c r="P82" i="3"/>
  <c r="P44" i="3"/>
  <c r="N13" i="3"/>
  <c r="O13" i="3"/>
  <c r="P13" i="3"/>
  <c r="Q13" i="3"/>
  <c r="R13" i="3"/>
  <c r="S13" i="3"/>
  <c r="N14" i="3"/>
  <c r="O14" i="3"/>
  <c r="P14" i="3"/>
  <c r="Q14" i="3"/>
  <c r="R14" i="3"/>
  <c r="S14" i="3"/>
  <c r="N16" i="3"/>
  <c r="O16" i="3"/>
  <c r="P16" i="3"/>
  <c r="Q16" i="3"/>
  <c r="R16" i="3"/>
  <c r="S16" i="3"/>
  <c r="N17" i="3"/>
  <c r="O17" i="3"/>
  <c r="P17" i="3"/>
  <c r="Q17" i="3"/>
  <c r="R17" i="3"/>
  <c r="S17" i="3"/>
  <c r="N18" i="3"/>
  <c r="O18" i="3"/>
  <c r="P18" i="3"/>
  <c r="Q18" i="3"/>
  <c r="R18" i="3"/>
  <c r="S18" i="3"/>
  <c r="N21" i="3"/>
  <c r="O21" i="3"/>
  <c r="P21" i="3"/>
  <c r="Q21" i="3"/>
  <c r="R21" i="3"/>
  <c r="S21" i="3"/>
  <c r="N27" i="3"/>
  <c r="O27" i="3"/>
  <c r="P27" i="3"/>
  <c r="Q27" i="3"/>
  <c r="R27" i="3"/>
  <c r="S27" i="3"/>
  <c r="N28" i="3"/>
  <c r="O28" i="3"/>
  <c r="P28" i="3"/>
  <c r="Q28" i="3"/>
  <c r="R28" i="3"/>
  <c r="S28" i="3"/>
  <c r="N31" i="3"/>
  <c r="O31" i="3"/>
  <c r="P31" i="3"/>
  <c r="Q31" i="3"/>
  <c r="R31" i="3"/>
  <c r="S31" i="3"/>
  <c r="S71" i="3"/>
  <c r="S32" i="3"/>
  <c r="Q74" i="3"/>
  <c r="Q204" i="3"/>
  <c r="Q35" i="3"/>
  <c r="O77" i="3"/>
  <c r="O38" i="3"/>
  <c r="N39" i="3"/>
  <c r="O39" i="3"/>
  <c r="P39" i="3"/>
  <c r="Q39" i="3"/>
  <c r="R39" i="3"/>
  <c r="S39" i="3"/>
  <c r="N43" i="3"/>
  <c r="O43" i="3"/>
  <c r="P43" i="3"/>
  <c r="Q43" i="3"/>
  <c r="R43" i="3"/>
  <c r="S43" i="3"/>
  <c r="S82" i="3"/>
  <c r="S44" i="3"/>
  <c r="Q85" i="3"/>
  <c r="Q47" i="3"/>
  <c r="N48" i="3"/>
  <c r="O48" i="3"/>
  <c r="P48" i="3"/>
  <c r="Q48" i="3"/>
  <c r="R48" i="3"/>
  <c r="S48" i="3"/>
  <c r="N50" i="3"/>
  <c r="O50" i="3"/>
  <c r="P50" i="3"/>
  <c r="Q50" i="3"/>
  <c r="R50" i="3"/>
  <c r="S50" i="3"/>
  <c r="S88" i="3"/>
  <c r="S52" i="3"/>
  <c r="N54" i="3"/>
  <c r="O54" i="3"/>
  <c r="P54" i="3"/>
  <c r="Q54" i="3"/>
  <c r="R54" i="3"/>
  <c r="S54" i="3"/>
  <c r="N55" i="3"/>
  <c r="O55" i="3"/>
  <c r="P55" i="3"/>
  <c r="Q55" i="3"/>
  <c r="R55" i="3"/>
  <c r="S55" i="3"/>
  <c r="N56" i="3"/>
  <c r="O56" i="3"/>
  <c r="P56" i="3"/>
  <c r="Q56" i="3"/>
  <c r="R56" i="3"/>
  <c r="S56" i="3"/>
  <c r="N57" i="3"/>
  <c r="O57" i="3"/>
  <c r="P57" i="3"/>
  <c r="Q57" i="3"/>
  <c r="R57" i="3"/>
  <c r="S57" i="3"/>
  <c r="N59" i="3"/>
  <c r="N15" i="3"/>
  <c r="O59" i="3"/>
  <c r="O15" i="3"/>
  <c r="P59" i="3"/>
  <c r="P61" i="3"/>
  <c r="P64" i="3"/>
  <c r="P65" i="3"/>
  <c r="P25" i="3"/>
  <c r="P68" i="3"/>
  <c r="P69" i="3"/>
  <c r="P30" i="3"/>
  <c r="P71" i="3"/>
  <c r="P72" i="3"/>
  <c r="P33" i="3"/>
  <c r="P73" i="3"/>
  <c r="P74" i="3"/>
  <c r="P75" i="3"/>
  <c r="P76" i="3"/>
  <c r="P77" i="3"/>
  <c r="P79" i="3"/>
  <c r="P80" i="3"/>
  <c r="P81" i="3"/>
  <c r="P42" i="3"/>
  <c r="P83" i="3"/>
  <c r="P84" i="3"/>
  <c r="P85" i="3"/>
  <c r="P86" i="3"/>
  <c r="P87" i="3"/>
  <c r="P88" i="3"/>
  <c r="P89" i="3"/>
  <c r="Q59" i="3"/>
  <c r="R59" i="3"/>
  <c r="R15" i="3"/>
  <c r="S59" i="3"/>
  <c r="S15" i="3"/>
  <c r="N61" i="3"/>
  <c r="N19" i="3"/>
  <c r="O61" i="3"/>
  <c r="O19" i="3"/>
  <c r="Q61" i="3"/>
  <c r="R61" i="3"/>
  <c r="R19" i="3"/>
  <c r="S61" i="3"/>
  <c r="S19" i="3"/>
  <c r="N22" i="3"/>
  <c r="O22" i="3"/>
  <c r="P22" i="3"/>
  <c r="Q22" i="3"/>
  <c r="R22" i="3"/>
  <c r="S22" i="3"/>
  <c r="N64" i="3"/>
  <c r="N24" i="3"/>
  <c r="O64" i="3"/>
  <c r="O24" i="3"/>
  <c r="P24" i="3"/>
  <c r="Q64" i="3"/>
  <c r="Q24" i="3"/>
  <c r="R64" i="3"/>
  <c r="R24" i="3"/>
  <c r="S64" i="3"/>
  <c r="S24" i="3"/>
  <c r="N65" i="3"/>
  <c r="N25" i="3"/>
  <c r="O65" i="3"/>
  <c r="O25" i="3"/>
  <c r="Q65" i="3"/>
  <c r="Q25" i="3"/>
  <c r="R65" i="3"/>
  <c r="R25" i="3"/>
  <c r="S65" i="3"/>
  <c r="S25" i="3"/>
  <c r="N26" i="3"/>
  <c r="O26" i="3"/>
  <c r="P26" i="3"/>
  <c r="R26" i="3"/>
  <c r="S26" i="3"/>
  <c r="N68" i="3"/>
  <c r="N29" i="3"/>
  <c r="O68" i="3"/>
  <c r="O29" i="3"/>
  <c r="P29" i="3"/>
  <c r="Q68" i="3"/>
  <c r="Q29" i="3"/>
  <c r="R68" i="3"/>
  <c r="R29" i="3"/>
  <c r="S68" i="3"/>
  <c r="S29" i="3"/>
  <c r="N69" i="3"/>
  <c r="N30" i="3"/>
  <c r="O69" i="3"/>
  <c r="O30" i="3"/>
  <c r="Q69" i="3"/>
  <c r="R69" i="3"/>
  <c r="R206" i="3"/>
  <c r="R30" i="3"/>
  <c r="S69" i="3"/>
  <c r="S30" i="3"/>
  <c r="N71" i="3"/>
  <c r="N32" i="3"/>
  <c r="O71" i="3"/>
  <c r="O32" i="3"/>
  <c r="P32" i="3"/>
  <c r="Q71" i="3"/>
  <c r="Q32" i="3"/>
  <c r="R71" i="3"/>
  <c r="R32" i="3"/>
  <c r="N72" i="3"/>
  <c r="N33" i="3"/>
  <c r="O72" i="3"/>
  <c r="O33" i="3"/>
  <c r="Q72" i="3"/>
  <c r="Q33" i="3"/>
  <c r="R72" i="3"/>
  <c r="R33" i="3"/>
  <c r="S72" i="3"/>
  <c r="S33" i="3"/>
  <c r="N73" i="3"/>
  <c r="N34" i="3"/>
  <c r="O73" i="3"/>
  <c r="O34" i="3"/>
  <c r="P34" i="3"/>
  <c r="Q73" i="3"/>
  <c r="Q34" i="3"/>
  <c r="R73" i="3"/>
  <c r="R34" i="3"/>
  <c r="S73" i="3"/>
  <c r="S34" i="3"/>
  <c r="N74" i="3"/>
  <c r="N35" i="3"/>
  <c r="O74" i="3"/>
  <c r="O35" i="3"/>
  <c r="P35" i="3"/>
  <c r="R74" i="3"/>
  <c r="R204" i="3"/>
  <c r="R35" i="3"/>
  <c r="S74" i="3"/>
  <c r="S35" i="3"/>
  <c r="N75" i="3"/>
  <c r="N36" i="3"/>
  <c r="O75" i="3"/>
  <c r="O36" i="3"/>
  <c r="P36" i="3"/>
  <c r="Q75" i="3"/>
  <c r="Q36" i="3"/>
  <c r="R75" i="3"/>
  <c r="R36" i="3"/>
  <c r="S75" i="3"/>
  <c r="S36" i="3"/>
  <c r="N76" i="3"/>
  <c r="N37" i="3"/>
  <c r="O76" i="3"/>
  <c r="O37" i="3"/>
  <c r="P37" i="3"/>
  <c r="Q76" i="3"/>
  <c r="Q37" i="3"/>
  <c r="R76" i="3"/>
  <c r="R37" i="3"/>
  <c r="S76" i="3"/>
  <c r="S37" i="3"/>
  <c r="N77" i="3"/>
  <c r="N38" i="3"/>
  <c r="P38" i="3"/>
  <c r="Q77" i="3"/>
  <c r="Q38" i="3"/>
  <c r="R77" i="3"/>
  <c r="R38" i="3"/>
  <c r="S77" i="3"/>
  <c r="S38" i="3"/>
  <c r="N79" i="3"/>
  <c r="N40" i="3"/>
  <c r="O79" i="3"/>
  <c r="O40" i="3"/>
  <c r="P40" i="3"/>
  <c r="Q79" i="3"/>
  <c r="Q40" i="3"/>
  <c r="R79" i="3"/>
  <c r="R40" i="3"/>
  <c r="S79" i="3"/>
  <c r="S40" i="3"/>
  <c r="N80" i="3"/>
  <c r="N41" i="3"/>
  <c r="O80" i="3"/>
  <c r="O41" i="3"/>
  <c r="P41" i="3"/>
  <c r="Q80" i="3"/>
  <c r="Q41" i="3"/>
  <c r="R80" i="3"/>
  <c r="R41" i="3"/>
  <c r="S80" i="3"/>
  <c r="S41" i="3"/>
  <c r="N81" i="3"/>
  <c r="N42" i="3"/>
  <c r="O81" i="3"/>
  <c r="O42" i="3"/>
  <c r="Q81" i="3"/>
  <c r="Q42" i="3"/>
  <c r="R81" i="3"/>
  <c r="R42" i="3"/>
  <c r="S81" i="3"/>
  <c r="S42" i="3"/>
  <c r="N82" i="3"/>
  <c r="N44" i="3"/>
  <c r="O82" i="3"/>
  <c r="O44" i="3"/>
  <c r="Q82" i="3"/>
  <c r="Q44" i="3"/>
  <c r="R82" i="3"/>
  <c r="R44" i="3"/>
  <c r="N83" i="3"/>
  <c r="N45" i="3"/>
  <c r="O83" i="3"/>
  <c r="O45" i="3"/>
  <c r="P45" i="3"/>
  <c r="Q83" i="3"/>
  <c r="Q45" i="3"/>
  <c r="R83" i="3"/>
  <c r="R45" i="3"/>
  <c r="S83" i="3"/>
  <c r="S45" i="3"/>
  <c r="N84" i="3"/>
  <c r="N46" i="3"/>
  <c r="O84" i="3"/>
  <c r="O46" i="3"/>
  <c r="P46" i="3"/>
  <c r="Q84" i="3"/>
  <c r="Q46" i="3"/>
  <c r="R84" i="3"/>
  <c r="R46" i="3"/>
  <c r="R85" i="3"/>
  <c r="R47" i="3"/>
  <c r="R86" i="3"/>
  <c r="R49" i="3"/>
  <c r="R87" i="3"/>
  <c r="R51" i="3"/>
  <c r="R88" i="3"/>
  <c r="R52" i="3"/>
  <c r="R89" i="3"/>
  <c r="R53" i="3"/>
  <c r="R11" i="3"/>
  <c r="S84" i="3"/>
  <c r="S46" i="3"/>
  <c r="N85" i="3"/>
  <c r="N47" i="3"/>
  <c r="O85" i="3"/>
  <c r="O47" i="3"/>
  <c r="P47" i="3"/>
  <c r="S85" i="3"/>
  <c r="S47" i="3"/>
  <c r="N86" i="3"/>
  <c r="N49" i="3"/>
  <c r="O86" i="3"/>
  <c r="O49" i="3"/>
  <c r="P49" i="3"/>
  <c r="Q86" i="3"/>
  <c r="Q49" i="3"/>
  <c r="S86" i="3"/>
  <c r="S49" i="3"/>
  <c r="N87" i="3"/>
  <c r="N51" i="3"/>
  <c r="O87" i="3"/>
  <c r="O51" i="3"/>
  <c r="P51" i="3"/>
  <c r="Q87" i="3"/>
  <c r="Q51" i="3"/>
  <c r="S87" i="3"/>
  <c r="S51" i="3"/>
  <c r="N88" i="3"/>
  <c r="N52" i="3"/>
  <c r="O88" i="3"/>
  <c r="O52" i="3"/>
  <c r="P52" i="3"/>
  <c r="Q88" i="3"/>
  <c r="Q52" i="3"/>
  <c r="N89" i="3"/>
  <c r="N53" i="3"/>
  <c r="O89" i="3"/>
  <c r="O53" i="3"/>
  <c r="P53" i="3"/>
  <c r="Q89" i="3"/>
  <c r="Q53" i="3"/>
  <c r="S89" i="3"/>
  <c r="S53" i="3"/>
  <c r="N98" i="3"/>
  <c r="O98" i="3"/>
  <c r="P98" i="3"/>
  <c r="Q98" i="3"/>
  <c r="R98" i="3"/>
  <c r="S98" i="3"/>
  <c r="N101" i="3"/>
  <c r="O101" i="3"/>
  <c r="P101" i="3"/>
  <c r="Q101" i="3"/>
  <c r="R101" i="3"/>
  <c r="S101" i="3"/>
  <c r="N104" i="3"/>
  <c r="O104" i="3"/>
  <c r="P104" i="3"/>
  <c r="Q104" i="3"/>
  <c r="R104" i="3"/>
  <c r="S104" i="3"/>
  <c r="N110" i="3"/>
  <c r="O110" i="3"/>
  <c r="P110" i="3"/>
  <c r="Q110" i="3"/>
  <c r="R110" i="3"/>
  <c r="S110" i="3"/>
  <c r="N131" i="3"/>
  <c r="O131" i="3"/>
  <c r="P131" i="3"/>
  <c r="Q131" i="3"/>
  <c r="R131" i="3"/>
  <c r="S131" i="3"/>
  <c r="N134" i="3"/>
  <c r="O134" i="3"/>
  <c r="P134" i="3"/>
  <c r="Q134" i="3"/>
  <c r="R134" i="3"/>
  <c r="S134" i="3"/>
  <c r="N146" i="3"/>
  <c r="O146" i="3"/>
  <c r="P146" i="3"/>
  <c r="Q146" i="3"/>
  <c r="R146" i="3"/>
  <c r="S146" i="3"/>
  <c r="N153" i="3"/>
  <c r="O153" i="3"/>
  <c r="P153" i="3"/>
  <c r="Q153" i="3"/>
  <c r="R153" i="3"/>
  <c r="S153" i="3"/>
  <c r="N158" i="3"/>
  <c r="O158" i="3"/>
  <c r="P158" i="3"/>
  <c r="Q158" i="3"/>
  <c r="R158" i="3"/>
  <c r="S158" i="3"/>
  <c r="N167" i="3"/>
  <c r="O167" i="3"/>
  <c r="P167" i="3"/>
  <c r="Q167" i="3"/>
  <c r="R167" i="3"/>
  <c r="S167" i="3"/>
  <c r="N170" i="3"/>
  <c r="O170" i="3"/>
  <c r="P170" i="3"/>
  <c r="Q170" i="3"/>
  <c r="R170" i="3"/>
  <c r="S170" i="3"/>
  <c r="N175" i="3"/>
  <c r="O175" i="3"/>
  <c r="O175" i="4"/>
  <c r="Q175" i="3"/>
  <c r="R175" i="3"/>
  <c r="S175" i="3"/>
  <c r="S175" i="4"/>
  <c r="N178" i="3"/>
  <c r="O178" i="3"/>
  <c r="P178" i="3"/>
  <c r="Q178" i="3"/>
  <c r="R178" i="3"/>
  <c r="S178" i="3"/>
  <c r="N185" i="3"/>
  <c r="O185" i="3"/>
  <c r="P185" i="3"/>
  <c r="Q185" i="3"/>
  <c r="R185" i="3"/>
  <c r="S185" i="3"/>
  <c r="N197" i="3"/>
  <c r="N202" i="3"/>
  <c r="N218" i="3"/>
  <c r="N228" i="3"/>
  <c r="N240" i="3"/>
  <c r="N196" i="3"/>
  <c r="O197" i="3"/>
  <c r="P197" i="3"/>
  <c r="Q197" i="3"/>
  <c r="R197" i="3"/>
  <c r="S197" i="3"/>
  <c r="O202" i="3"/>
  <c r="P202" i="3"/>
  <c r="P218" i="3"/>
  <c r="P228" i="3"/>
  <c r="P240" i="3"/>
  <c r="P196" i="3"/>
  <c r="Q206" i="3"/>
  <c r="S202" i="3"/>
  <c r="O218" i="3"/>
  <c r="Q218" i="3"/>
  <c r="R218" i="3"/>
  <c r="R202" i="3"/>
  <c r="R228" i="3"/>
  <c r="R240" i="3"/>
  <c r="R196" i="3"/>
  <c r="S218" i="3"/>
  <c r="O228" i="3"/>
  <c r="Q228" i="3"/>
  <c r="S228" i="3"/>
  <c r="O240" i="3"/>
  <c r="Q240" i="3"/>
  <c r="S240" i="3"/>
  <c r="N269" i="3"/>
  <c r="N291" i="3"/>
  <c r="N296" i="3"/>
  <c r="N268" i="3"/>
  <c r="O269" i="3"/>
  <c r="P269" i="3"/>
  <c r="P291" i="3"/>
  <c r="P296" i="3"/>
  <c r="P268" i="3"/>
  <c r="Q269" i="3"/>
  <c r="Q291" i="3"/>
  <c r="Q296" i="3"/>
  <c r="R269" i="3"/>
  <c r="R291" i="3"/>
  <c r="R296" i="3"/>
  <c r="R268" i="3"/>
  <c r="S269" i="3"/>
  <c r="O291" i="3"/>
  <c r="S291" i="3"/>
  <c r="S296" i="3"/>
  <c r="S268" i="3"/>
  <c r="O296" i="3"/>
  <c r="O268" i="3"/>
  <c r="N333" i="3"/>
  <c r="N332" i="3"/>
  <c r="N298" i="3"/>
  <c r="R333" i="3"/>
  <c r="R332" i="3"/>
  <c r="R298" i="3"/>
  <c r="Q333" i="3"/>
  <c r="Q332" i="3"/>
  <c r="O333" i="3"/>
  <c r="O332" i="3"/>
  <c r="P333" i="3"/>
  <c r="P332" i="3"/>
  <c r="S333" i="3"/>
  <c r="S332" i="3"/>
  <c r="R339" i="3"/>
  <c r="R337" i="3"/>
  <c r="N339" i="3"/>
  <c r="N337" i="3"/>
  <c r="O339" i="3"/>
  <c r="O337" i="3"/>
  <c r="P339" i="3"/>
  <c r="P337" i="3"/>
  <c r="Q339" i="3"/>
  <c r="Q337" i="3"/>
  <c r="S339" i="3"/>
  <c r="S337" i="3"/>
  <c r="N98" i="4"/>
  <c r="O98" i="4"/>
  <c r="P98" i="4"/>
  <c r="Q98" i="4"/>
  <c r="R98" i="4"/>
  <c r="S98" i="4"/>
  <c r="N101" i="4"/>
  <c r="O101" i="4"/>
  <c r="P101" i="4"/>
  <c r="Q101" i="4"/>
  <c r="R101" i="4"/>
  <c r="S101" i="4"/>
  <c r="N104" i="4"/>
  <c r="O104" i="4"/>
  <c r="P104" i="4"/>
  <c r="Q104" i="4"/>
  <c r="R104" i="4"/>
  <c r="S104" i="4"/>
  <c r="N110" i="4"/>
  <c r="O110" i="4"/>
  <c r="P110" i="4"/>
  <c r="Q110" i="4"/>
  <c r="R110" i="4"/>
  <c r="S110" i="4"/>
  <c r="N131" i="4"/>
  <c r="O131" i="4"/>
  <c r="P131" i="4"/>
  <c r="Q131" i="4"/>
  <c r="R131" i="4"/>
  <c r="S131" i="4"/>
  <c r="N134" i="4"/>
  <c r="O134" i="4"/>
  <c r="P134" i="4"/>
  <c r="Q134" i="4"/>
  <c r="R134" i="4"/>
  <c r="S134" i="4"/>
  <c r="N146" i="4"/>
  <c r="O146" i="4"/>
  <c r="P146" i="4"/>
  <c r="Q146" i="4"/>
  <c r="R146" i="4"/>
  <c r="S146" i="4"/>
  <c r="N153" i="4"/>
  <c r="O153" i="4"/>
  <c r="P153" i="4"/>
  <c r="Q153" i="4"/>
  <c r="R153" i="4"/>
  <c r="S153" i="4"/>
  <c r="N158" i="4"/>
  <c r="O158" i="4"/>
  <c r="P158" i="4"/>
  <c r="R158" i="4"/>
  <c r="S158" i="4"/>
  <c r="N167" i="4"/>
  <c r="O167" i="4"/>
  <c r="P167" i="4"/>
  <c r="Q167" i="4"/>
  <c r="R167" i="4"/>
  <c r="S167" i="4"/>
  <c r="N170" i="4"/>
  <c r="O170" i="4"/>
  <c r="P170" i="4"/>
  <c r="Q170" i="4"/>
  <c r="R170" i="4"/>
  <c r="S170" i="4"/>
  <c r="N175" i="4"/>
  <c r="Q175" i="4"/>
  <c r="R175" i="4"/>
  <c r="N178" i="4"/>
  <c r="O178" i="4"/>
  <c r="P178" i="4"/>
  <c r="Q178" i="4"/>
  <c r="R178" i="4"/>
  <c r="S178" i="4"/>
  <c r="N185" i="4"/>
  <c r="O185" i="4"/>
  <c r="P185" i="4"/>
  <c r="Q185" i="4"/>
  <c r="R185" i="4"/>
  <c r="S185" i="4"/>
  <c r="N202" i="4"/>
  <c r="O202" i="4"/>
  <c r="P202" i="4"/>
  <c r="P228" i="4"/>
  <c r="P240" i="4"/>
  <c r="P196" i="4"/>
  <c r="N228" i="4"/>
  <c r="O228" i="4"/>
  <c r="N240" i="4"/>
  <c r="O240" i="4"/>
  <c r="N269" i="4"/>
  <c r="O269" i="4"/>
  <c r="P276" i="4"/>
  <c r="N291" i="4"/>
  <c r="O291" i="4"/>
  <c r="O296" i="4"/>
  <c r="O268" i="4"/>
  <c r="P291" i="4"/>
  <c r="N296" i="4"/>
  <c r="P296" i="4"/>
  <c r="P333" i="4"/>
  <c r="P332" i="4"/>
  <c r="N333" i="4"/>
  <c r="N332" i="4"/>
  <c r="O333" i="4"/>
  <c r="O332" i="4"/>
  <c r="O339" i="4"/>
  <c r="O337" i="4"/>
  <c r="P339" i="4"/>
  <c r="P337" i="4"/>
  <c r="N339" i="4"/>
  <c r="N337" i="4"/>
  <c r="Q202" i="3"/>
  <c r="Q196" i="3"/>
  <c r="O196" i="3"/>
  <c r="N298" i="4"/>
  <c r="P298" i="4"/>
  <c r="O196" i="4"/>
  <c r="S298" i="3"/>
  <c r="Q30" i="3"/>
  <c r="O298" i="3"/>
  <c r="P269" i="4"/>
  <c r="P268" i="4"/>
  <c r="O298" i="4"/>
  <c r="N268" i="4"/>
  <c r="O11" i="3"/>
  <c r="O58" i="4"/>
  <c r="P58" i="4"/>
  <c r="N58" i="4"/>
  <c r="N196" i="4"/>
  <c r="Q15" i="3"/>
  <c r="P15" i="3"/>
  <c r="S298" i="2"/>
  <c r="O298" i="2"/>
  <c r="O196" i="2"/>
  <c r="Q196" i="2"/>
  <c r="R11" i="2"/>
  <c r="Q298" i="2"/>
  <c r="N240" i="2"/>
  <c r="N196" i="2"/>
  <c r="S11" i="2"/>
  <c r="S58" i="2"/>
  <c r="P58" i="2"/>
  <c r="R298" i="2"/>
  <c r="N298" i="2"/>
  <c r="Q268" i="2"/>
  <c r="P196" i="2"/>
  <c r="O65" i="2"/>
  <c r="O25" i="2"/>
  <c r="O110" i="2"/>
  <c r="P15" i="2"/>
  <c r="P11" i="2"/>
  <c r="P268" i="2"/>
  <c r="S167" i="2"/>
  <c r="N65" i="2"/>
  <c r="N25" i="2"/>
  <c r="N110" i="2"/>
  <c r="Q11" i="2"/>
  <c r="R167" i="2"/>
  <c r="R58" i="2"/>
  <c r="Q58" i="2"/>
  <c r="O19" i="2"/>
  <c r="O11" i="2"/>
  <c r="O58" i="2"/>
  <c r="O342" i="2"/>
  <c r="P342" i="4"/>
  <c r="Q342" i="2"/>
  <c r="N342" i="4"/>
  <c r="S342" i="2"/>
  <c r="P342" i="2"/>
  <c r="N11" i="2"/>
  <c r="O342" i="4"/>
  <c r="R342" i="2"/>
  <c r="N58" i="2"/>
  <c r="N342" i="2"/>
  <c r="P19" i="3"/>
  <c r="P11" i="3"/>
  <c r="N11" i="3"/>
  <c r="N58" i="3"/>
  <c r="N342" i="3"/>
  <c r="R58" i="3"/>
  <c r="R342" i="3"/>
  <c r="P298" i="3"/>
  <c r="S58" i="3"/>
  <c r="Q298" i="3"/>
  <c r="Q268" i="3"/>
  <c r="Q58" i="3"/>
  <c r="Q342" i="3"/>
  <c r="O58" i="3"/>
  <c r="O342" i="3"/>
  <c r="Q19" i="3"/>
  <c r="Q11" i="3"/>
  <c r="P58" i="3"/>
  <c r="P342" i="3"/>
  <c r="S11" i="3"/>
  <c r="S196" i="3"/>
  <c r="S342" i="3"/>
</calcChain>
</file>

<file path=xl/sharedStrings.xml><?xml version="1.0" encoding="utf-8"?>
<sst xmlns="http://schemas.openxmlformats.org/spreadsheetml/2006/main" count="3418" uniqueCount="631">
  <si>
    <t>Плановый реестр расходных обязательств муниципального образования город Тула на 2024 год и на плановый период 2025 и 2026 годов</t>
  </si>
  <si>
    <t>тыс. руб.</t>
  </si>
  <si>
    <t>Наименование расходного обязательства, вопроса местного значения, полномочия, права муниципального образования</t>
  </si>
  <si>
    <t>Код стро-ки</t>
  </si>
  <si>
    <t>Правовое основание финансового обеспечения и расходования средств (нормативныеправовые акты, договоры, соглашения)</t>
  </si>
  <si>
    <t>Код расхода по БК</t>
  </si>
  <si>
    <t>Объем средств на исполнение расходного обязательства</t>
  </si>
  <si>
    <t>Российской Федерации</t>
  </si>
  <si>
    <t>Тульской области</t>
  </si>
  <si>
    <t>Муниципального образования город Тула</t>
  </si>
  <si>
    <t>отчетный 2022 г</t>
  </si>
  <si>
    <t>текущий 2023 г</t>
  </si>
  <si>
    <t>очередной 2024 г</t>
  </si>
  <si>
    <t>плановый период</t>
  </si>
  <si>
    <t>наименование, номер и дата</t>
  </si>
  <si>
    <t>номер статьи (подстатьи), пункта (подпункта)</t>
  </si>
  <si>
    <t>дата вступления в силу, срок действия</t>
  </si>
  <si>
    <t>раздел</t>
  </si>
  <si>
    <t>подраздел</t>
  </si>
  <si>
    <t>план</t>
  </si>
  <si>
    <t>факт</t>
  </si>
  <si>
    <t>2025 г</t>
  </si>
  <si>
    <t>2026 г</t>
  </si>
  <si>
    <t xml:space="preserve"> </t>
  </si>
  <si>
    <t>1. Расходные обязательства, возникшие в результате принятия нормативных правовых актов городского округа, заключения договоров (соглашений), всего
из них:</t>
  </si>
  <si>
    <t>Х</t>
  </si>
  <si>
    <t>01</t>
  </si>
  <si>
    <t>02</t>
  </si>
  <si>
    <t>03</t>
  </si>
  <si>
    <t>04</t>
  </si>
  <si>
    <t>05</t>
  </si>
  <si>
    <t>06</t>
  </si>
  <si>
    <t>07</t>
  </si>
  <si>
    <t>11</t>
  </si>
  <si>
    <t>13</t>
  </si>
  <si>
    <t>09</t>
  </si>
  <si>
    <t>10</t>
  </si>
  <si>
    <t>14</t>
  </si>
  <si>
    <t>08</t>
  </si>
  <si>
    <t>12</t>
  </si>
  <si>
    <t>1.1.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вопросов местного значения городского округа, всего</t>
  </si>
  <si>
    <t>в том числе:</t>
  </si>
  <si>
    <t xml:space="preserve">составление и рассмотрение проекта бюджета муниципального, городского округа, утверждение и исполнение бюджета муниципального, городского округа, осуществление контроля за его исполнением, составление и утверждение отчета об исполнении бюджета муниципального, городского округа
</t>
  </si>
  <si>
    <t xml:space="preserve"> установление, изменение и отмена местных налогов и сборов муниципального, городского округа
</t>
  </si>
  <si>
    <t xml:space="preserve">владение, пользование и распоряжение имуществом, находящимся в муниципальной собственности муниципального, городского округа
</t>
  </si>
  <si>
    <t>Федеральный закон от 06.10.2003 № 131-ФЗ "Об общих принципах организации местного самоуправления в Российской Федерации"</t>
  </si>
  <si>
    <t xml:space="preserve">п 3, ч1, ст16 </t>
  </si>
  <si>
    <t>06.10.2003, 
не установлен</t>
  </si>
  <si>
    <t xml:space="preserve">1) Решение Тульской городской Думы от 26.12.2007 № 39/880 «О Положении "О порядке владения, пользования и распоряжения имуществом, находящимся в собственности муниципального образования город Тула"
2) Постановление администрации муниципального образования город Тула от 09.08.2016 №3566 "Об утверждении Правил осуществления капитальных вложений  в объекты муниципальной собственности за счет средств бюджета муниципального образования город Тула"
</t>
  </si>
  <si>
    <t>1) в целом
2) в целом</t>
  </si>
  <si>
    <t>1) 16.01.2008, не установлен
2) 11.08.2016, не установлен</t>
  </si>
  <si>
    <t xml:space="preserve">организация в границах муниципального, городского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
</t>
  </si>
  <si>
    <t xml:space="preserve">1) Федеральный закон от 06.10.2003 № 131-ФЗ "Об общих принципах организации местного самоуправления в Российской Федерации",
2) Федеральный закон от 31.03.1999 N 69-ФЗ
"О газоснабжении в Российской Федерации"
</t>
  </si>
  <si>
    <t xml:space="preserve">1) п 4, ч1, ст16;
2) ст.8.1, ст.13, ст.28 </t>
  </si>
  <si>
    <t xml:space="preserve">1) 06.10.2003,
не установлен;
2) 05.04.1999,
не установлен
</t>
  </si>
  <si>
    <t>1) 09.08.2021, не установлен;
2) 02.01.2012, не установлен.</t>
  </si>
  <si>
    <t xml:space="preserve"> осуществление муниципального контроля за исполнением единой теплоснабжающей организацией обязательств по строительству, реконструкции и (или) модернизации объектов теплоснабжения</t>
  </si>
  <si>
    <t xml:space="preserve">дорожная деятельность в отношении автомобильных дорог местного значения в границах муниципального,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муниципального, городского округа,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t>
  </si>
  <si>
    <t>1) Федеральный закон от 06.10.2003 № 131-ФЗ "Об общих принципах организации местного самоуправления в Российской Федерации"
2) Федеральный закон  от 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
3) Приказ Минтранса РФ от 16.11.2012 № 402 "Об утверждении Классификации работ по капитальному ремонту, ремонту и содержанию автомобильных дорог";
4) Федеральный закон от 10.12.1995 № 196-ФЗ "О безопасности дорожного движения"</t>
  </si>
  <si>
    <t>1) п 5, ч1, ст16 
2) в  целом;
3) в  целом;
4) в целом</t>
  </si>
  <si>
    <t>1) 06.10.2003, не установлен
2) 12.11.2007, не установлен;
3) 16.06.2013 - не установлен;
4) 11.12.1995, - до 2027 года.</t>
  </si>
  <si>
    <t xml:space="preserve">1) в целом; 
2) в  целом;
3) в целом;
4) в целом;
5) в целом;
6) в целом; 
7) в целом;
8) в целом;
9) в целом;
10) в целом;
</t>
  </si>
  <si>
    <t xml:space="preserve">обеспечение проживающих в муниципальном, городском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t>
  </si>
  <si>
    <t>1 )Закон Тульской области от 27.06.2013 №1958-ЗТО "О регулировании отдельных правоотношений по вопросам проведения капитального ремонта общего имущества в многоквартирных домах, расположенных на территории Тульской области"; 
2) Постановление правительства Тульской области от 24.09.2015 N 433 "Об утверждении правил предоставления субсидий из бюджета Тульской области бюджетам муниципальных образований Тульской области на реализацию проекта"Народный бюджет" ;
3) Постановление правительства Тульской области от 20.02.2021 №63 "Об утверждении положения о проекте "Народный бюджет" в Тульской области
4)  Постановление правительства Тульской области от 20.11.2012 №661 "О Порядке расходования средств резервного фонда правительства Тульской области"</t>
  </si>
  <si>
    <t xml:space="preserve">1) в целом;
2) в целом;
3) в целом;
4) в целом;
</t>
  </si>
  <si>
    <t>1)15.07.2013, не установлен;
2) 24.09.2015 - не установлен;
3) 20.02.2021 - не установлен;
4) 27.11.2012 - не установлен</t>
  </si>
  <si>
    <t xml:space="preserve">создание условий для предоставления транспортных услуг населению и организация транспортного обслуживания населения в границах муниципального, городского округа
</t>
  </si>
  <si>
    <t xml:space="preserve">1) Федеральный закон от 06.10.2003 № 131-ФЗ "Об общих принципах организации местного самоуправления в Российской Федерации";  
2) Федеральный закон от 13.07.2015 № 220-ФЗ "Об организации регулярных перевозок пассажиров и багажа автомобильным транспортом и городским наземным электрическим транспортом в Российской Федерации и о внесении изменений в отдельные законодательные акты Российской Федерации";
</t>
  </si>
  <si>
    <t>1) п 7, ч1, ст16; 
2) в целом.</t>
  </si>
  <si>
    <t>1) 06.10.2003, не установлен; 
2) 14.07.2015, не установлен.</t>
  </si>
  <si>
    <t>1) в целом;
2) в целом;
3) в целом;
4) в целом</t>
  </si>
  <si>
    <t xml:space="preserve"> участие в профилактике терроризма и экстремизма, а также в минимизации и (или) ликвидации последствий проявлений терроризма и экстремизма в границах муниципального, городского округа
</t>
  </si>
  <si>
    <t>1) Федеральный закон от 02.04.2014 N 44-ФЗ "Об участии граждан в охране общественного порядка"
 Глава 4. Правовая и социальная защита народных дружинников и внештатных сотрудников полиции;
2) Федеральный закон от 06.10.2003 № 131-ФЗ "Об общих принципах организации местного самоуправления в Российской Федерации" 
3)  Федеральный закон от 06.03.2006 № 35-ФЗ " О противодействии терроризму"</t>
  </si>
  <si>
    <t>1) гл.4
2) п 7.1, ч1, ст16 
3) в целом</t>
  </si>
  <si>
    <t>1) 03.07.2014, не установлен
2) 06.10.2003, не установлен
3) 10.03.2006, не установлен</t>
  </si>
  <si>
    <t>Закон Тульской области от 10.07.2014 N 2152-ЗТО "О регулировании отдельных вопросов деятельности народных дружин на территории Тульской области"</t>
  </si>
  <si>
    <t>в целом</t>
  </si>
  <si>
    <t>22.07.2014, 
не установлен</t>
  </si>
  <si>
    <t xml:space="preserve">1)  Постановление администрации г. Тулы от 04.08.2017 № 2478 "О проведении ежегодного смотра-конкурса на звание "Лучший участковый уполномоченный полиции города Тулы" ;                                                                                                                                                                                                                                                
2) Постановление администрации г. Тулы от 27.07.2015 № 4000 "О конкурсе "Лучший народный дружинник муниципального образования город Тула";
3) Постановление администрации г. Тулы от 03.08.2015 № 4080 "О страховании народных дружинников муниципального образования город Тула";
4) Решение Тульской городской Думы от 26.12.2007 № 39/880 «О Положении "О порядке владения, пользования и распоряжения имуществом, находящимся в собственности муниципального образования город Тула";
5) Решение Тульской городской Думы от 25.01.2012 № 40/803 "О Положении"Об управлении образования администрации города Тулы"
</t>
  </si>
  <si>
    <t>1) в целом; 
2) в целом;
3) в целом;
4) в целом;
5) в целом;
6) в целом</t>
  </si>
  <si>
    <t>1) 08.08.2017, не установлен;
2) 31.07.2015 - не установлен;
3) 04.08.2015 - не установлен;
4) 16.01.2008 - не установлен;
5) 01.01.2017, не установлен;
6) 15.03.2023, не установлен</t>
  </si>
  <si>
    <t xml:space="preserve">5)Постановление администрации г. Тулы от 28.04.2017 № 1316
"Об утверждении Положения о материальном поощрении народных дружинников, принимающих участие в охране общественного порядка на территории муниципального образования город Тула";
6) Постановление администрации г. Тулы от 15.03.2023 № 112
"Об оказании поддержки (материального стимулирования) граждан, участвующих в охране общественного порядка в составе народных дружин или общественных объединений правоохранительной направленности на территории муниципального образования город Тула"
</t>
  </si>
  <si>
    <t xml:space="preserve">разработка и осуществление мер, направленных на укрепление межнационального и межконфессионального согласия, поддержку и развитие языков и культуры народов Российской Федерации, проживающих на территории муниципального, городского округа, реализацию прав коренных малочисленных народов и других национальных меньшинств, обеспечение социальной и культурной адаптации мигрантов, профилактику межнациональных (межэтнических) конфликтов
</t>
  </si>
  <si>
    <t xml:space="preserve"> участие в предупреждении и ликвидации последствий чрезвычайных ситуаций в границах муниципального, городского округа
</t>
  </si>
  <si>
    <t>1) Федеральный закон от 06.10.2003 № 131-ФЗ "Об общих принципах организации местного самоуправления в Российской Федерации";
2) Федеральный закон от 21.12.1994 № 69-ФЗ "О пожарной безопасности";
3) Федеральный закон от 23.06.1997 № 117-ФЗ "О безопасности гидротехнических сооружений"</t>
  </si>
  <si>
    <t>1) п 8, ч1, ст16 ;
2) в целом;
3) в целом</t>
  </si>
  <si>
    <t xml:space="preserve">1) 06.10.2003,
не установлен;
2) 05.01.1995,
не установлен;
3) 29.07.1997,
не установлен </t>
  </si>
  <si>
    <t xml:space="preserve">1) Закон Тульской области от11.11.2005 № 641 ЗТО "О пожарной безопасности в Тульской области";
2) Постановление правительства Тульской области от 20.11.2012 №  661"О Порядке расходования средств резервного фонда правительства Тульской области"; 
3) Постановление правительства Тульской области от 30.12.2021 N 898 "Об утверждении Положения об использовании бюджетных ассигнований резервного фонда правительства Тульской области, предусмотренных в составе бюджета Тульской области"
                                                                                                                  </t>
  </si>
  <si>
    <t>1) в целом;
2) в целом;
3) в целом.</t>
  </si>
  <si>
    <t>1) 01.01.2006 - не установлен;
2) 27.11.2012 - не установлен;
3) 01.01.2022 - не установлен.</t>
  </si>
  <si>
    <t xml:space="preserve">1) Постановление администрации города Тулы от 23.03.2015 № 1439 "Об утверждении Порядка оказания единовременной материальной помощи жителям муниципального образования город Тула, пострадавшим от пожара";
2) Постановление администрации города Тулы от 11.03.2016 № 914 "О проведении противопожарной опашки на территории муниципального образования город Тула";
3) Постановление администрации города Тулы от 05.05.2015 № 2354 "Об обеспечении первичных мер пожарной безопасности на территории муниципального образования город Тула";
4) Постановление администрации г. Тулы от 11.02.2022 N 65
"О подготовке и проведении безаварийного пропуска весенних паводковых вод на территории муниципального образования город Тула в 2022 году";
5) Постановление администрации г. Тулы от 23.12.2022 N 679
"Об утверждении Положения об использовании бюджетных ассигнований резервного фонда администрации города Тулы"
6)  Распоряжение администрации г. Тулы от 07.02.2023 N 1/462-р "О подготовке и проведении безаварийного пропуска весенних паводковых вод на территории муниципального образования город Тула в 2023 году"
</t>
  </si>
  <si>
    <t xml:space="preserve">1) в целом;
2) в целом; 
3) в целом;
4) в целом;
5) в целом;
6) в целом;
</t>
  </si>
  <si>
    <t>1) 25.03.2015, 
не установлен;
2) 11.03.2016,
не установлен;
3) 07.05.2015,
не установлен;
4) 11.02.2022, не установлен;
5) 01.01.2023, не установлен;
6) 07.02.2023, не установлен.</t>
  </si>
  <si>
    <t xml:space="preserve">организация охраны общественного порядка на территории муниципального, городского округа муниципальной милицией
</t>
  </si>
  <si>
    <t xml:space="preserve">предоставление помещения для работы на обслуживаемом административном участке муниципального, городского округа сотруднику, замещающему должность участкового уполномоченного полиции
</t>
  </si>
  <si>
    <t xml:space="preserve">до 1 января 2017 года предоставление сотруднику, замещающему должность участкового уполномоченного полиции, и членам его семьи жилого помещения на период выполнения сотрудником обязанностей по указанной должности
</t>
  </si>
  <si>
    <t xml:space="preserve">обеспечение первичных мер пожарной безопасности в границах муниципального, городского округа
</t>
  </si>
  <si>
    <t>1) Федеральный закон от 06.10.2003 № 131-ФЗ "Об общих принципах организации местного самоуправления в Российской Федерации";
2) Федеральный закон от 18.11.1994 № 69-ФЗ "О пожарной безопасности"</t>
  </si>
  <si>
    <t>1) п. 10, ч. 1, ст. 16
2) в целом</t>
  </si>
  <si>
    <t>1) 06.10.2003, не установлен; 
2) 07.05.1995,
не установлен</t>
  </si>
  <si>
    <t xml:space="preserve"> Закон Тульской области от 11.11.2005 № 641 ЗТО "О пожарной безопасности в Тульской области" </t>
  </si>
  <si>
    <t>01.01.2006 - не установлен</t>
  </si>
  <si>
    <t>1) Постановление администрации города Тулы от 22.10.2012 № 2984 "О добровольной пожарной охране муниципального образования город Тула";
2) Постановление администрации города Тулы от 05.05.2015 № 2354 "Об обеспечении первичных мер пожарной безопасности на территории муниципального образования город Тула"</t>
  </si>
  <si>
    <t>1) в целом;
2) в целом</t>
  </si>
  <si>
    <t>1) 07.11.2012 - не установлен;
2) 07.05.2015 - не установлен</t>
  </si>
  <si>
    <t xml:space="preserve">организация мероприятий по охране окружающей среды в границах муниципального, городского округа
</t>
  </si>
  <si>
    <t xml:space="preserve">1) Федеральный закон от 06.10.2003 № 131-ФЗ "Об общих принципах организации местного самоуправления в Российской Федерации";
 2) Федеральный закон РФ от 10.01.2002 №7-ФЗ "Об охране окружающей среды";
3)Постановление Правительства РФ от 02.08.2022 N 1370
"О порядке разработки и согласования плана мероприятий, указанных в пункте 1 статьи 16.6, пункте 1 статьи 75.1 и пункте 1 статьи 78.2 Федерального закона "Об охране окружающей среды", субъекта Российской Федерации"
</t>
  </si>
  <si>
    <t>1) п 11, 24,  ч1, ст16 ; 
2) в целом;
3) в целом</t>
  </si>
  <si>
    <t>1) 06.10.2003, не установлен; 
2) 12.01.2002, не установлен;
3) 01.09.2022, не установлен</t>
  </si>
  <si>
    <t xml:space="preserve">1) Решение Тульской городской Думы от 31.01.2018 № 47/1156 "О Правилах благоустройства территории муниципального образования город Тула";
2) Постановление администрации г. Тулы от 14.06.2022 N 356
"О создании мест (площадок) накопления твердых коммунальных отходов в муниципальном образовании город Тула в 2022 году"
</t>
  </si>
  <si>
    <t xml:space="preserve">1) в целом;
2) в целом;
</t>
  </si>
  <si>
    <t>1) 05.02.2018 - не установлен;
2) 15.06.2022 - не установлен</t>
  </si>
  <si>
    <t xml:space="preserve">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а также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
</t>
  </si>
  <si>
    <t xml:space="preserve">1) Федеральный закон от 06.10.2003 № 131-ФЗ "Об общих принципах организации местного самоуправления в Российской Федерации"; 
2) Федеральный закон от 29.12.2012 № 273-ФЗ "Об образовании в Российской Федерации";
3) Федеральный закон от 21.07.2005 № 115-ФЗ
"О концессионных соглашениях"
</t>
  </si>
  <si>
    <t>1) п 13, ч1, ст16 
2) в целом;
3) в целом</t>
  </si>
  <si>
    <t>1) 06.10.2003, не установлен; 
2) 01.09.2013, не установлен;
2) 25.07.2005, не установлен</t>
  </si>
  <si>
    <t xml:space="preserve">1) Постановление администрации г. Тулы от 20.12.2010 № 3971 "Об утверждении Порядка создания, реорганизации, изменения типа и ликвидации муниципальных учреждений, а также утверждения уставов муниципальных учреждений и внесения в них изменений";
2) Постановление администрации г. Тулы от 12.05.2015 №2472 "Об утверждении Положения о межведомственных комиссиях администрации города Тулы, главных управлений администрации города Тулы по соответствующим территориальным округам по организации отдыха, оздоровления и занятости детей на территории муниципального образования город Тула";
3) Постановление администрации г. Тулы от 18.09.2015 №4937"Об утверждении Порядка формирования муниципального задания на оказание муниципальных услуг (выполнение работ) в отношении муниципальных  учреждений муниципального образования город Тула и финансового обеспечения выполнения муниципального задания";
4)  Постановление администрации города Тулы от 09.08.2016 №3566 "Об утверждении Правил осуществления капитальных вложений в объекты муниципальной собственности за счет средств бюджета муниципальногообразования город Тула";
5) Постановление администрации города Тулы от 11.09.2018 №3302 "Об утверждении порядка финансирования расходов, связанных с подготовкой обоснования инвестиций и проведением технологического и ценового аудита обоснования инвестиций в отношении инвестиционных проектов по созданию объектов капитального строительства муниципальной собственности";
6) Постановление администрации города Тулы от 11.09.2018 №3303 "Об утверждении порядка подготовки и согласования проекта решения о заключении контракта, предметом которого является одновременно выполнение работ по проектированию, строительству и вводу в эксплуатацию объектов капитального строительства";
7) Постановление администрации города Тулы от 29.01.2021 №166 "Об утверждении Порядка принятия решения о подготовке и реализации бюджетных инвестиций, осуществляемых за счет средств бюджета муниципального образования город Тула"
8) Концессионное соглашение о финансировании, проектировании, строительстве и эксплуатации объекта образования: «Строительство школы в Привокзальном территориальном округе в ЖК «Балтийский», в т.ч. ПИР»;
9) концессионного соглашения о финансировании, проектировании, строительстве и эксплуатации объекта образования: «Общеобразовательная школа на 600 мест в Пролетарском территориальном округе, ЖК «Новая Голландия» </t>
  </si>
  <si>
    <t xml:space="preserve">1) в целом; 
2) в целом;
3) в целом;
4) в целом; 
5) в целом;
6) в целом;
7) в целом; 
8) в целом;
9) в целом;
</t>
  </si>
  <si>
    <t xml:space="preserve">1) 01.01.2011, не установлен; 
2)15.05.2015, не установлен;
3) 01.01.2016, не установлен;
4) 11.08.2016, не установлен;
5) 14.09.2018, не установлен;
6) 14.09.2018, не установлен;
7) 03.02.2021 , не установлен;
8) 17.02.2022 до 31.10.2036; 
9) 15.12.2022 до 30.07.2037 
</t>
  </si>
  <si>
    <t xml:space="preserve">создание условий для оказания медицинской помощи населению на территории муниципального, городского округа (за исключением территорий муниципальных, городских округов,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
</t>
  </si>
  <si>
    <t xml:space="preserve">создание условий для обеспечения жителей муниципального, городского округа услугами связи, общественного питания, торговли и бытового обслуживания
</t>
  </si>
  <si>
    <t xml:space="preserve">1) Федеральный закон от 06.10.2003 № 131-ФЗ "Об общих принципах организации местного самоуправления в Российской Федерации";
2) Федеральный закон от 28.12.2009 № 381-ФЗ
"Об основах государственного регулирования торговой деятельности в Российской Федерации"
</t>
  </si>
  <si>
    <t>1) п 15, ч1, ст16;
2) в целом</t>
  </si>
  <si>
    <t>1) 06.10.2003, не установлен; 
2) 01.02.2010, не установлен</t>
  </si>
  <si>
    <t xml:space="preserve">1) Постановление администрации г. Тулы от 18.03.2021 № 456
"О размещении нестационарных торговых объектов на территории муниципального образования город Тула"
</t>
  </si>
  <si>
    <t xml:space="preserve">1) в целом                   </t>
  </si>
  <si>
    <t>1) 19.03.2021 не установлен</t>
  </si>
  <si>
    <t xml:space="preserve">организация библиотечного обслуживания населения, комплектование и обеспечение сохранности библиотечных фондов библиотек муниципального, городского округа
</t>
  </si>
  <si>
    <t>1) Федеральный закон от 06.10.2003 № 131-ФЗ "Об общих принципах организации местного самоуправления в Российской Федерации"; 
2) Основы законодательства от 09.10.1992 № 3612-1 "Основы законодательства Российской Федерации о культуре"</t>
  </si>
  <si>
    <t>1) п 16, ч1, ст16; 
2) ст. 40</t>
  </si>
  <si>
    <t>1) 06.10.2003, не установлен; 
2) 17.11.1992, не установлен</t>
  </si>
  <si>
    <t>1) Закон Тульской области от 20.12.1995 № 21-ЗТО "О библиотечном деле";
2) Закон Тульской области от 21.12.2018 № 120-ЗТО "О наделении органов местного самоуправления государственными полномочиями по предоставлению мер социальной поддержки работникам муниципальных библиотек, муниципальных музеев и их филиалов, а также государственным полномочием по расчету и предоставлению субвенций бюджетам городских и сельских поселений на предоставление мер социальной поддержки работникам муниципальных библиотек, муниципальных музеев и их филиалов"</t>
  </si>
  <si>
    <t>1) 19.01.1996, не установлен;
2) 01.01.2019, не установлен</t>
  </si>
  <si>
    <t>1) в целом;
2) в целом;
3) в целом</t>
  </si>
  <si>
    <t xml:space="preserve">1) 01.01.2011, не установлен;
2) 01.01.2016, не установлен;
3) 31.01.2013 по 27.07.23
</t>
  </si>
  <si>
    <t xml:space="preserve">создание условий для организации досуга и обеспечения жителей муниципального, городского округа услугами организаций культуры
</t>
  </si>
  <si>
    <t>1) п 17, ч1, ст16 ; 
2) ст. 40</t>
  </si>
  <si>
    <t xml:space="preserve">создание условий для развития местного традиционного народного художественного творчества, участие в сохранении, возрождении и развитии народных художественных промыслов в муниципальном, городском округе
</t>
  </si>
  <si>
    <t xml:space="preserve">сохранение, использование и популяризация объектов культурного наследия (памятников истории и культуры), находящихся в собственности муниципального, городского округа, охрана объектов культурного наследия (памятников истории и культуры) местного (муниципального) значения, расположенных на территории муниципального, городского округа
</t>
  </si>
  <si>
    <t xml:space="preserve">обеспечение условий для развития на территории муниципального, городского округа физической культуры, школьного спорта и массового спорта, организация проведения официальных физкультурно-оздоровительных и спортивных мероприятий муниципального, городского округа
</t>
  </si>
  <si>
    <t>1) Федеральный закон от 06.10.2003 № 131-ФЗ "Об общих принципах организации местного самоуправления в Российской Федерации"; 
2) Федеральный закон от 04.12.2007 № 329-ФЗ "О физической культуре и спорте в Российской Федерации"</t>
  </si>
  <si>
    <t>1) п 19, ч1, ст16 ; 
2) в целом</t>
  </si>
  <si>
    <t>1) 06.10.2003, не установлен; 
2) 30.03.2008, не установлен</t>
  </si>
  <si>
    <t xml:space="preserve">1) Закон Тульской области от 13.07.2009 № 1306-ЗТО "О физической культуре и спорте "
</t>
  </si>
  <si>
    <t xml:space="preserve">1) в целом
 </t>
  </si>
  <si>
    <t xml:space="preserve">1) 27.07.2009, не установлен
</t>
  </si>
  <si>
    <t xml:space="preserve">1) Постановление администрации г. Тулы от 20.12.2010 № 3971 "Об утверждении Порядка создания, реорганизации, изменения типа и ликвидации муниципальных учреждений, а также утверждения уставов муниципальных учреждений и внесения в них изменений";
2) Постановление администрации г. Тулы от 18.09.2015 №4937 "Об утверждении Порядка формирования муниципального задания на оказание муниципальных услуг (выполнение работ) в отношении муниципальных учреждений муниципального образования город Тула и финансового обеспечения выполнения муниципального задания ;
3) Постановление администрации г. Тулы от 15.09.2011 №2445 "Об утверждении Положения об организации проведения физкультурных и спортивных мероприятий муниципального образования город Тула";
4) Решение Тульской городской Думы от 26.12.2007 № 39/880 "О Положении "О порядке владения, пользования и распоряжения имуществом, находящимся в собственности муниципального образования город Тула";
5)  Постановление администрации города Тулы от 09.08.2016 №3566 "Об утверждении Правил осуществления капитальных вложений в объекты муниципальной собственности за счет средств бюджета
муниципального образования город Тула";
6) Постановление администрации города Тулы от 11.09.2018 №3302 "Об утверждении порядка финансирования расходов, связанных с подготовкой обоснования инвестиций и проведением технологического и ценового аудита обоснования инвестиций в отношении инвестиционных проектов по созданию объектов капитального строительства муниципальной собственности";
7) Постановление администрации города Тулы от 11.09.2018 №3303 "Об утверждении порядка подготовки и согласования проекта решения о заключении контракта, предметом которого является одновременно выполнение работ по проектированию, строительству и вводу в эксплуатацию объектов капитального строительства";
8) Постановление администрации города Тулы от 29.01.2021 № 166 "Об утверждении Порядка принятия решения о подготовке и реализации бюджетных инвестиций, осуществляемых за счет средств бюджета муниципального образования город Тула"
</t>
  </si>
  <si>
    <t xml:space="preserve">1) в целом;
2) в целом;
3) в целом;
4) в  целом;
5) в  целом;
6) в  целом;
7) в целом;
8) в целом;
</t>
  </si>
  <si>
    <t xml:space="preserve">1) 01.01.2011, не установлен;
2) 01.01.2016, не установлен;
3) 27.09.2011, не установлен;
4) 16.01.2008, не установлен;
5) 11.08.2016, не установлен;
6) 14.09.2018, не установлен;
7) 14.09.2018, не установлен;
8) 03.02.2021, не установлен
</t>
  </si>
  <si>
    <t xml:space="preserve">создание условий для массового отдыха жителей муниципального, городского округа и организация обустройства мест массового отдыха населения
</t>
  </si>
  <si>
    <t>1)п.20, ч.1, ст.16</t>
  </si>
  <si>
    <t>06.10.2003, не установлен</t>
  </si>
  <si>
    <t>Решение Тульской городской Думы от 31.01.2018 № 47/1156 "О Правилах благоустройства территории муниципального образования город Тула"</t>
  </si>
  <si>
    <t>05.02.2018 - не установлен</t>
  </si>
  <si>
    <t xml:space="preserve">формирование и содержание муниципального архива
</t>
  </si>
  <si>
    <t>1) Федеральный закон от 06.10.2003 № 131-ФЗ "Об общих принципах организации местного самоуправления в Российской Федерации";
2) Федеральный закон от 22.10.2004 № 125-ФЗ "Об архивном деле в Российской Федерации"</t>
  </si>
  <si>
    <t>1) п. 22, ч. 1, ст.16
2) в целом</t>
  </si>
  <si>
    <t>1)  06.10.2003, не установлен;
 2) 27.10.2004, не установлен</t>
  </si>
  <si>
    <t>Закон Тульской области от 11.01.2006 № 675-ЗТО "Об архивном деле в Тульской области"</t>
  </si>
  <si>
    <t>17.01.2006, не установлен</t>
  </si>
  <si>
    <t xml:space="preserve">1) Постановление администрации г. Тулы от 04.12.2015 № 6066 "О создании муниципального казенного учреждения "Муниципальный архив"
2) Постановление администрации города Тулы от 17.09.2018 № 3310 "О переименовании муниципального казенного учреждения "Муниципальный архив"         </t>
  </si>
  <si>
    <t>1) в целом;                                                                              2) в целом.</t>
  </si>
  <si>
    <t>1) 04.12.2015, не установлен
2) 17.09.2018, не установлен</t>
  </si>
  <si>
    <t xml:space="preserve">организация ритуальных услуг и содержание мест захоронения
</t>
  </si>
  <si>
    <t>1) Федеральный закон от 06.10.2003 № 131-ФЗ "Об общих принципах организации местного самоуправления в Российской Федерации"
2) Федеральный закон от 12.01.1996 №8-ФЗ " О погребении и похоронном деле"</t>
  </si>
  <si>
    <t xml:space="preserve">1) п 23, ч1, ст16 ; 
2) в целом; </t>
  </si>
  <si>
    <t xml:space="preserve">1) 06.10.2003, не установлен; 
2) 15.01.1996, не установлен; </t>
  </si>
  <si>
    <t>1) Решение Тульской городской Думы от 23.12.2009 №84/1711 "О Положении "Об  организации похоронного дела, содержании общественных и воинских кладбищ в муниципальном образовании город Тула";
2) Решение Тульской городской Думы от 31.01.2018 № 47/1156 "О Правилах благоустройства территории муниципального образования город Тула"</t>
  </si>
  <si>
    <t>1) 31.12.2009, не установлен;
2) 05.02.2018, не установлен</t>
  </si>
  <si>
    <t xml:space="preserve">участие в организации деятельности по накоплению (в том числе раздельному накоплению), сбору, транспортированию, обработке, утилизации, обезвреживанию, захоронению твердых коммунальных отходов
</t>
  </si>
  <si>
    <t>утверждение правил благоустройства территории муниципального, городского округа, осуществление муниципального контроля в сфере благоустройства, предметом которого является соблюдение правил благоустройства территории муниципального, городского округа, в том числе требований к обеспечению доступности для инвалидов объектов социальной, инженерной и транспортной инфраструктур и предоставляемых услуг (при осуществлении муниципального контроля в сфере благоустройства может выдаваться предписание об устранении выявленных нарушений обязательных требований, выявленных в ходе наблюдения за соблюдением обязательных требований (мониторинга безопасности), организация благоустройства территории муниципального, городского округа в соответствии с указанными правилами, а также организация использования, охраны, защиты, воспроизводства городских лесов, лесов особо охраняемых природных территорий, расположенных в границах муниципального, городского округа</t>
  </si>
  <si>
    <t>1) Федеральный закон от 06.10.2003 № 131-ФЗ "Об общих принципах организации местного самоуправления в Российской Федерации";
2) Постановление правительства Российской Федерации от 10.02.2017 № 169 "Об утверждении Правил предоставления и распределения субсидий из федерального бюджета бюджетам субъектов Российской Федерации на поддержку государственных программ субъектов Российской Федерации и муниципальных программ формирования современной городской среды"</t>
  </si>
  <si>
    <t xml:space="preserve">1) п 25, ч1, ст16 ;
2) в целом;             </t>
  </si>
  <si>
    <t>1) 06.10.2003, не установлен;
2) 22.02.2017, не установлен</t>
  </si>
  <si>
    <t xml:space="preserve">утверждение генеральных планов муниципального, городского округа, правил землепользования и застройки, утверждение подготовленной на основе генеральных планов муниципального, городского округа документации по планировке территории, выдача градостроительного плана земельного участка, расположенного в границах городского округа,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муниципального, городского округа, утверждение местных нормативов градостроительного проектирования муниципального, городского округа, ведение информационной системы обеспечения градостроительной деятельности, осуществляемой на территории муниципального, городского округа, резервирование земель и изъятие земельных участков в границах муниципального, городского округа для муниципальных нужд, осуществление муниципального земельного контроля в границах муниципального, городского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муниципальных, городских округов,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
</t>
  </si>
  <si>
    <t xml:space="preserve">1) Федеральный закон от 06.10.2003 № 131-ФЗ "Об общих принципах организации местного самоуправления в Российской Федерации"; 
2) Федеральный закон от 29.12.2004 №189-ФЗ "О введении в действие Жилищного кодекса Российской Федерации"
3)Федеральный закон от 29.12.2004 №190-ФЗ  Градостроительный кодекс Росийской Федерации  </t>
  </si>
  <si>
    <t>1)п 26, ч1, ст16 
2) статья 16
3) в целом</t>
  </si>
  <si>
    <t>1) 06.10.2003, не установлен;
2) 29.12.2004, не установлен 
3) 30.12.2004</t>
  </si>
  <si>
    <t>Закон Тульской области от 28.11.2019 №118-ЗТО "О перераспределении полномочий между органами местного самоуправления муниципального образования город Тула и органами государственной власти Тульской области"</t>
  </si>
  <si>
    <t>10.12.2019, не установлен</t>
  </si>
  <si>
    <t xml:space="preserve">1) Решение Тульской городской Думы от 23.12.2016 N 33/839 "Об утверждении правил землепользования и застройки муниципального образования город Тула"; 
2) Постановление администрации г. Тулы от 24.02.2021 N 312
"Об утверждении Правил землепользования и застройки муниципального образования город Тула"
</t>
  </si>
  <si>
    <t xml:space="preserve"> 1) 01.01.2017 - не установлен;
2) 24.02.2021 - не установлен</t>
  </si>
  <si>
    <t xml:space="preserve"> утверждение схемы размещения рекламных конструкций, выдача разрешений на установку и эксплуатацию рекламных конструкций на территории муниципального, городского округа, аннулирование таких разрешений, выдача предписаний о демонтаже самовольно установленных рекламных конструкций на территории муниципального, городского округа, осуществляемые в соответствии с Федеральным законом "О рекламе"
</t>
  </si>
  <si>
    <t>1) Федеральный закон от 06.10.2003 № 131-ФЗ "Об общих принципах организации местного самоуправления в Российской Федерации"; 
2) Федеральный закон от 13.03.2006 № 38-ФЗ "О рекламе"</t>
  </si>
  <si>
    <t>1) п 26.1, ч1, ст16;  
2) в целом</t>
  </si>
  <si>
    <t xml:space="preserve">1) 06.10.2003, 
не установлен;                     2) 01.07.2006, не установлен  </t>
  </si>
  <si>
    <t>Решение Тульской городской Думы от 30.10.2019 №3/25 "Об установке и эксплуатации рекламных конструкций в муниципальном образовании город Тула"</t>
  </si>
  <si>
    <t xml:space="preserve"> в целом</t>
  </si>
  <si>
    <t xml:space="preserve"> 01.11.2019, не установлен</t>
  </si>
  <si>
    <t xml:space="preserve">присвоение адресов объектам адресации, изменение, аннулирование адресов, присвоение наименований элементам улично-дорожной сети (за исключением автомобильных дорог федерального значения, автомобильных дорог регионального или межмуниципального значения), наименований элементам планировочной структуры в границах муниципального, городского округа, изменение, аннулирование таких наименований, размещение информации в государственном адресном реестре
</t>
  </si>
  <si>
    <t xml:space="preserve"> организация и осуществление мероприятий по территориальной обороне и гражданской обороне, защите населения и территории муниципального, городского округа от чрезвычайных ситуаций природного и техногенного характера,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
</t>
  </si>
  <si>
    <t>1) Федеральный закон от 06.10.2003 № 131-ФЗ  "Об общих принципах организации местного самоуправления в Российской Федерации";  
2) Федеральный закон от 12.02.1998 № 28-ФЗ  "О гражданской обороне";
3) Федеральный закон от 21.12.1994 № 68-ФЗ "О защите населения и территорий от чрезвычайных ситуаций природного и техногенного характера";
4) Федеральный закон от 18.11.1994 № 69-ФЗ "О пожарной безопасности"</t>
  </si>
  <si>
    <t>1) п. 10, п. 28,  ч. 1, ст. 16; 
2 )п. 2, ст.8,
 п.3 ст. 18; 
3) ст.24,25;
4) в целом</t>
  </si>
  <si>
    <t>1) 06.10.2003, не установлен; 
2) 19.02.1998, не установлен;
3) 24.12.1994, не установлен;
4) 05.01.1995,
не установлен</t>
  </si>
  <si>
    <t xml:space="preserve">1) Закон Тульской области от 02.02.1998 №75-ЗТО "О защите населения  и территорий от чрезвычайных ситуаций природного и техногенного характера в Тульской области" ;
2)  Закон Тульской области от 11.11.2005 № 641 ЗТО "О пожарной безопасности в Тульской области" </t>
  </si>
  <si>
    <t>1) 18.02.1998, 
не установлен;
2) 01.01.2006           не установлен</t>
  </si>
  <si>
    <t xml:space="preserve">создание, содержание и организация деятельности аварийно-спасательных служб и (или) аварийно-спасательных формирований на территории муниципального, городского округа
</t>
  </si>
  <si>
    <t>Федеральный закон от 06.10.2003 № 131-ФЗ  "Об общих принципах организации местного самоуправления в Российской Федерации"</t>
  </si>
  <si>
    <t xml:space="preserve"> п 29, ч1, ст16</t>
  </si>
  <si>
    <t>Распоряжение правительства Тульской области от 06.07.2018 № 433-р "Об организации функционирования органов повседневного управления территориальной подсистемы единой государственной системы предупреждения и ликвидации чрезвычайных ситуаций Тульской области"</t>
  </si>
  <si>
    <t>06.07.2018, не установлен.</t>
  </si>
  <si>
    <t>Постановление администрации г. Тулы от 20.12.2010 № 3971 "Об утверждении Порядка создания, реорганизации, изменения типа и ликвидации муниципальных учреждений, а также утверждения уставов муниципальных учреждений и внесения в них изменений"</t>
  </si>
  <si>
    <t>01.01.2011, не установлен</t>
  </si>
  <si>
    <t>создание, развитие и обеспечение охраны лечебно-оздоровительных местностей и курортов местного значения на территории муниципального, городского округа, а также осуществление муниципального контроля в области охраны и использования особо охраняемых природных территорий местного значения</t>
  </si>
  <si>
    <t xml:space="preserve">1)п. 31, ч1, ст. 16; 
2) в целом;
3) в целом. </t>
  </si>
  <si>
    <t>1) 06.10.2003, не установлен; 
2) 05.03.1997, не установлен;
3) 24.12.1996, не установлен</t>
  </si>
  <si>
    <t>Постановление администрации города Тулы от 28.07.2009 № 7С "Об утверждении Положения об учебном пункте гражданской обороны администрации города Тулы"</t>
  </si>
  <si>
    <t xml:space="preserve">в целом </t>
  </si>
  <si>
    <t xml:space="preserve">28.07.2009, не установлен </t>
  </si>
  <si>
    <t xml:space="preserve"> осуществление мероприятий по обеспечению безопасности людей на водных объектах, охране их жизни и здоровья
</t>
  </si>
  <si>
    <t>1)Федеральный закон от 06.10.2003 № 131-ФЗ  "Об общих принципах организации местного самоуправления в Российской Федерации";                                                                                              2) Постановление правительства Российской Федерации от 14.12.2006 № 769 "О порядке утверждения правил охраны жизни людей на водных объектах"</t>
  </si>
  <si>
    <t>1) п. 32 , ч. 1, ст. 16;
2) в целом</t>
  </si>
  <si>
    <t>1) 06.10.2003, не установлен;
2) 01.01.2007, не установлен</t>
  </si>
  <si>
    <t xml:space="preserve">1) Распоряжение администрации города Тулы от 14.05.2021 № 1/1092-р "Об организации безопасного отдыха населения на водоемах и реках в муниципальном образовании город Тула в 2021 году";
2) Распоряжение администрации города Тулы от 16.05.2022 № 1/2478-р "Об организации безопасного отдыха населения на водоемах и реках в муниципальном образовании город Тула в 2022 году";                                                3) Распоряжение администрации г. Тулы от 08.06.2021 N 1/1367-р
"О внесении дополнения в распоряжение администрации города Тулы от 14.05.2021 N 1/1092-р "Об организации безопасного отдыха населения на водоемах и реках в муниципальном образовании город Тула в 2021 году"
</t>
  </si>
  <si>
    <t xml:space="preserve">1) в целом;
2) в целом;                         3) в целом
</t>
  </si>
  <si>
    <t>1) 14.05.2021 - не установлен;
2) 16.05.2022 - не установлен;                    3) 08.06.2021 - не установлен</t>
  </si>
  <si>
    <t xml:space="preserve">создание условий для развития сельскохозяйственного производства, расширения рынка сельскохозяйственной продукции, сырья и продовольствия, содействие развитию малого и среднего предпринимательства, оказание поддержки социально ориентированным некоммерческим организациям, благотворительной деятельности и добровольчеству (волонтерству)
</t>
  </si>
  <si>
    <t>1) Федеральный закон от 06.10.2003 № 131-ФЗ "Об общих принципах организации местного самоуправления в Российской Федерации"; 
2) Федеральный закон от 24.07.2007 № 209-ФЗ "О развитии малого и среднего предпринимательства в Российской Федерации"</t>
  </si>
  <si>
    <t>1)  п 33, ч1, ст16; 
2) в целом</t>
  </si>
  <si>
    <t>1) 06.10.2003, не установлен; 
2) 01.01.2008, не установлен</t>
  </si>
  <si>
    <t>Закон Тульской области от 07.10.2008 № 1089-ЗТО "О развитии малого и среднего предпринимательства в Тульской области"</t>
  </si>
  <si>
    <t>09.10.2008, не установлен</t>
  </si>
  <si>
    <r>
      <rPr>
        <sz val="9"/>
        <rFont val="Times New Roman"/>
        <family val="1"/>
        <charset val="204"/>
      </rPr>
      <t xml:space="preserve">1) Постановление администрации г. Тулы от 11.06.2021 №1117 "Об утверждении Положения о муниципальных грантах и порядке их предоставления из бюджета муниципального образования город Тула социально ориентированным некомерческим организациям для осуществления социально значимых
программ, мероприятий и общественно-гражданских инициатив в муниципальном образовании город Тула;
2) Постановление администрации г. Тулы от 18.06.2021 №1136 "Об утверждении положения о муниципальных грантах и порядке их предоставления из бюджета муниципального образования город Тула территориальным общественным самоуправлениям для осуществления социально значимых программ, мероприятий
и общественно-гражданских инициатив в муниципальном образовании город Тула"; 
3) Постановление администрации г. Тулы от 22.06.2021 № 1157
"Об утверждении Порядка предоставления субсидий юридическим лицам (за исключением субсидий муниципальным учреждениям), индивидуальным предпринимателям, физическим лицам на субсидирование (возмещение) затрат или части затрат субъектов малого и среднего предпринимательства"
</t>
    </r>
    <r>
      <rPr>
        <sz val="9"/>
        <color indexed="10"/>
        <rFont val="Times New Roman"/>
        <family val="1"/>
        <charset val="204"/>
      </rPr>
      <t xml:space="preserve"> </t>
    </r>
  </si>
  <si>
    <t>1) 01.01.2021 - не установлен;
2) 01.01.2021 - не установлен;                         3) 01.01.2021 - не установлен</t>
  </si>
  <si>
    <t xml:space="preserve">организация и осуществление мероприятий по работе с детьми и молодежью в муниципальном, городском округе
</t>
  </si>
  <si>
    <t xml:space="preserve"> п 34, ч1, ст16</t>
  </si>
  <si>
    <t>Закон Тульской области от 16.07.2012 № 1788-ЗТО "О регулировании отдельных отношений в сфере государственной молодежной политики в Тульской области"</t>
  </si>
  <si>
    <t>30.07.2012, не установлен</t>
  </si>
  <si>
    <t xml:space="preserve">1) Постановление администрации г. Тулы от 20.12.2010 N 3971 "Об утверждении Порядка создания, реорганизации, изменения типа и ликвидации муниципальных учреждений, а также утверждения уставов муниципальных учреждений и внесения в них изменений";
2) Постановление администрации г. Тулы от 18.09.2015 №4937 "Об утверждении Порядка формирования муниципального задания на оказание муниципальных услуг (выполнение работ) в отношении муниципальных учреждений муниципального образования город Тула и финансового обеспечения выполнения муниципального задания" </t>
  </si>
  <si>
    <t>1) в целом; 
2) в целом</t>
  </si>
  <si>
    <t>1) 01.01.2011, не установлен;
2) 01.01.2016, не установлен</t>
  </si>
  <si>
    <t xml:space="preserve">осуществление в пределах, установленных водным законодательством Российской Федерации, полномочий собственника водных объектов, установление правил использования водных объектов общего пользования для личных и бытовых нужд и информирование населения об ограничениях использования таких водных объектов, включая обеспечение свободного доступа граждан к водным объектам общего пользования и их береговым полосам
</t>
  </si>
  <si>
    <t xml:space="preserve">оказание поддержки гражданам и их объединениям, участвующим в охране общественного порядка, создание условий для деятельности народных дружин
</t>
  </si>
  <si>
    <t xml:space="preserve">осуществление муниципального лесного контроля
</t>
  </si>
  <si>
    <t xml:space="preserve">обеспечение выполнения работ, необходимых для создания искусственных земельных участков для нужд муниципального, городского округа, проведение открытого аукциона на право заключить договор о создании искусственного земельного участка в соответствии с федеральным законом
</t>
  </si>
  <si>
    <t xml:space="preserve">осуществление мер по противодействию коррупции в границах муниципального, городского округа
</t>
  </si>
  <si>
    <t xml:space="preserve">организация в соответствии с Федеральным законом от 24 июля 2007 года N 221-ФЗ "О кадастровой деятельности" выполнения комплексных кадастровых работ и утверждение карты-плана территории
</t>
  </si>
  <si>
    <t>1.2.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полномочий органов местного самоуправления городского округа по решению вопросов местного значения</t>
  </si>
  <si>
    <t xml:space="preserve">принятие устава муниципального образования и внесение в него изменений и дополнений, издание муниципальных правовых актов
</t>
  </si>
  <si>
    <t>1) Федеральный закон от 06.10.2003 № 131-ФЗ "Об общих принципах организации местного самоуправления в Российской Федерации"; 
2) Федеральный закон от 02.03.2007 № 25-ФЗ "О муниципальной службе в Российской Федерации"</t>
  </si>
  <si>
    <t>1)  п 1, ч1, ст17; 
2) в целом</t>
  </si>
  <si>
    <t>1) 06.10.2003, не установлен;  
2) 01.06.2007, не установлен</t>
  </si>
  <si>
    <t xml:space="preserve"> Закон Тульской области от 11.11.2005 № 639-ЗТО "О межбюджетных отношениях между органами государственной власти Тульской области и органами местного самоуправления муниципальных образований Тульской области"</t>
  </si>
  <si>
    <t xml:space="preserve"> 01.01.2006, не установлен</t>
  </si>
  <si>
    <t xml:space="preserve"> Решение Тульской городской Думы от 27.09.2019 № 1/3
"О структуре Тульской городской Думы 6-го созыва"
</t>
  </si>
  <si>
    <t xml:space="preserve">в целом
</t>
  </si>
  <si>
    <t>27.09.2019, не установлен</t>
  </si>
  <si>
    <t xml:space="preserve">установление официальных символов муниципального образования
</t>
  </si>
  <si>
    <t xml:space="preserve">создание муниципальных предприятий и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t>
  </si>
  <si>
    <t>п 3, ч1, ст17</t>
  </si>
  <si>
    <t xml:space="preserve">Постановление администрации г. Тулы от 20.12.2010 №3971"Об утверждении Порядка создания, реорганизации, изменения типа и ликвидации муниципальных учреждений, а также утверждения уставов муниципальных учреждений и внесения в них изменений" </t>
  </si>
  <si>
    <t xml:space="preserve">установление тарифов на услуги, предоставляемые муниципальными предприятиями и учреждениями, и работы, выполняемые муниципальными предприятиями и учреждениями, если иное не предусмотрено федеральными законами
</t>
  </si>
  <si>
    <t xml:space="preserve">полномочиями по организации теплоснабжения, предусмотренными Федеральным законом "О теплоснабжении"
</t>
  </si>
  <si>
    <t xml:space="preserve">полномочиями в сфере водоснабжения и водоотведения, предусмотренными Федеральным законом "О водоснабжении и водоотведении"
</t>
  </si>
  <si>
    <t xml:space="preserve">полномочиями в сфере стратегического планирования, предусмотренными Федеральным законом от 28 июня 2014 года N 172-ФЗ "О стратегическом планировании в Российской Федерации"
</t>
  </si>
  <si>
    <t xml:space="preserve">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
</t>
  </si>
  <si>
    <t xml:space="preserve">организация сбора статистических показателей, характеризующих состояние экономики и социальной сферы муниципального образования, и предоставление указанных данных органам государственной власти в порядке, установленном Правительством Российской Федерации
</t>
  </si>
  <si>
    <t xml:space="preserve">разработка и утверждение программ комплексного развития систем коммунальной инфраструктуры поселений, городских округов, программ комплексного развития транспортной инфраструктуры поселений, городских округов, программ комплексного развития социальной инфраструктуры поселений, городских округов, требования к которым устанавливаются Правительством Российской Федерации
</t>
  </si>
  <si>
    <t xml:space="preserve">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
</t>
  </si>
  <si>
    <t xml:space="preserve">осуществление международных и внешнеэкономических связей в соответствии с федеральными законами
</t>
  </si>
  <si>
    <t xml:space="preserve">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
</t>
  </si>
  <si>
    <t>п 8.1, ч1, ст17</t>
  </si>
  <si>
    <t>Постановление администрации г. Тулы от 02.09.2016 №3937 "Об утверждении Положения об организации дополнительного профессионального образования муниципальных служащих администрации города Тулы"</t>
  </si>
  <si>
    <t>02.09.2016, не установлен</t>
  </si>
  <si>
    <t xml:space="preserve">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
</t>
  </si>
  <si>
    <t>1) 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 
2) Федеральный закон от 06.10.2003 № 131-ФЗ "Об общих принципах организации местного самоуправления в Российской Федерации"</t>
  </si>
  <si>
    <t xml:space="preserve">1) в целом;
2) п 8.2, ч1, ст17 </t>
  </si>
  <si>
    <t>1) 27.11.2009, не установлен; 
2) 06.10.2003, не установлен</t>
  </si>
  <si>
    <t>1) Решение Тульской городской Думы от 26.12.2007 № 39/880 «О Положении "О порядке владения, пользования и распоряжения имуществом, находящимся в собственности муниципального образования город Тула";
2) Постановление администрации г. Тулы от 11.12.2015 №6197 "Об утверждении комплекса мер ("дорожной карты") по развитию жилищно-коммунального хозяйства муниципального образования города Тулы"</t>
  </si>
  <si>
    <t>1) в целом;
2) п.20 
приложения</t>
  </si>
  <si>
    <t>1) 16.01.2008, не установлен;
2) 12.12.2015,не установлен</t>
  </si>
  <si>
    <t xml:space="preserve">иными полномочиями в соответствии с настоящим Федеральным законом, уставами муниципальных образований
</t>
  </si>
  <si>
    <t>1) п 9, ч1, ст17; 
2) в целом</t>
  </si>
  <si>
    <t xml:space="preserve">1.3.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прав на решение вопросов, не отнесенных к вопросам местного значения городского округа
</t>
  </si>
  <si>
    <t>1.3.1. по перечню, предусмотренному Федеральным законом от 06.10.2003 № 131-ФЗ "Об общих принципах организации местного самоуправления в Российской Федерации", всего
в том числе:</t>
  </si>
  <si>
    <t xml:space="preserve">создание музеев муниципального округа, городского округа
</t>
  </si>
  <si>
    <t>1) п 1, ч1, ст16.1; 
2) ст. 40</t>
  </si>
  <si>
    <t>Закон Тульской области от 19.03.1999 № 121-ЗТО "О музеях и музейном деле в Тульской области"</t>
  </si>
  <si>
    <t>31.03.1999 - не установлен</t>
  </si>
  <si>
    <t>1) Постановление администрации г. Тулы от 20.12.2010 № 3971 "Об утверждении Порядка создания, реорганизации, изменения типа и ликвидации муниципальных учреждений, а также утверждения уставов муниципальных учреждений и внесения в них изменений";
2) Постановление администрации г. Тулы от 18.09.2015 №4937"Об утверждении Порядка формирования муниципального задания на оказание муниципальных услуг (выполнение работ) в отношении муниципальных учреждений муниципального образования город Тула и финансового обеспечения выполнения муниципального задания"</t>
  </si>
  <si>
    <t xml:space="preserve">создание муниципальных образовательных организаций высшего образования
</t>
  </si>
  <si>
    <t xml:space="preserve">участие в осуществлении деятельности по опеке и попечительству
</t>
  </si>
  <si>
    <t xml:space="preserve">оздание условий для осуществления деятельности, связанной с реализацией прав местных национально-культурных автономий на территориях муниципального округа, городского округа
</t>
  </si>
  <si>
    <t xml:space="preserve">оказание содействия национально-культурному развитию народов Российской Федерации и реализации мероприятий в сфере межнациональных отношений на территориях муниципального округа, городского округа
</t>
  </si>
  <si>
    <t xml:space="preserve">создание муниципальной пожарной охраны
</t>
  </si>
  <si>
    <t xml:space="preserve">создание условий для развития туризма
</t>
  </si>
  <si>
    <t>п.9, ч.1, ст.16.1</t>
  </si>
  <si>
    <t xml:space="preserve"> 06.10.2003, не установлен</t>
  </si>
  <si>
    <t xml:space="preserve">оказание поддержки общественным наблюдательным комиссиям, осуществляющим общественный контроль за обеспечением прав человека и содействие лицам, находящимся в местах принудительного содержания
</t>
  </si>
  <si>
    <t xml:space="preserve">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года N 181-ФЗ "О социальной защите инвалидов в Российской Федерации"
</t>
  </si>
  <si>
    <t xml:space="preserve">осуществление мероприятий, предусмотренных Федеральным законом "О донорстве крови и ее компонентов"
</t>
  </si>
  <si>
    <t xml:space="preserve">создание условий для организации проведения независимой оценки качества условий оказания услуг организациями в порядке и на условиях, которые установлены федеральными законами, а также применение результатов независимой оценки качества условий оказания услуг организациями при оценке деятельности руководителей подведомственных организаций и осуществление контроля за принятием мер по устранению недостатков, выявленных по результатам независимой оценки качества условий оказания услуг организациями, в соответствии с федеральными законами
</t>
  </si>
  <si>
    <t xml:space="preserve">предоставление гражданам жилых помещений муниципального жилищного фонда по договорам найма жилых помещений жилищного фонда социального использования в соответствии с жилищным законодательством
</t>
  </si>
  <si>
    <t xml:space="preserve">осуществление деятельности по обращению с животными без владельцев, обитающими на территориях муниципального округа, городского округа
</t>
  </si>
  <si>
    <t>1) Федеральный закон от 06.10.2003 № 131-ФЗ "Об общих принципах организации местного самоуправления в Российской Федерации"
2) Федеральный закон от 27.12.2018 № 498-ФЗ
"Об ответственном обращении с животными и о внесении изменений в отдельные законодательные акты Российской Федерации";
3) Закон Российской Федерации от 14.05.1993 № 4979-1 «О ветеринарии»;</t>
  </si>
  <si>
    <t>1)п 15, ч1, ст16.1; 
2) ст8;
3) в целом.</t>
  </si>
  <si>
    <t>1) 06.10.2003, не установлен;
2) 27.12.2018, не установлен;
3) 17.06.1993. не установлен</t>
  </si>
  <si>
    <t>Закон Тульской области от 03.06.2013 № 1952-ЗТО "О наделении органов местного самоуправления в Тульской области государственными полномочиями по организации на территории Тульской области мероприятий при осуществлении деятельности по обращению с животными без владельцев"</t>
  </si>
  <si>
    <t xml:space="preserve">01.07.2013, не установлен </t>
  </si>
  <si>
    <t xml:space="preserve"> 04</t>
  </si>
  <si>
    <t xml:space="preserve">05 </t>
  </si>
  <si>
    <t xml:space="preserve">осуществление мероприятий в сфере профилактики правонарушений, предусмотренных Федеральным законом "Об основах системы профилактики правонарушений в Российской Федерации"
</t>
  </si>
  <si>
    <t>оказание содействия развитию физической культуры и спорта инвалидов, лиц с ограниченными возможностями здоровья, адаптивной физической культуры и адаптивного спорта</t>
  </si>
  <si>
    <t xml:space="preserve">осуществление мероприятий по защите прав потребителей, предусмотренных Законом Российской Федерации от 7 февраля 1992 года № 2300-1 "О защите прав потребителей"
</t>
  </si>
  <si>
    <t>совершение нотариальных действий, предусмотренных законодательством, в случае отсутствия во входящем в состав территории муниципального округа, городского округа и не являющемся его административным центром населенном пункте нотариуса</t>
  </si>
  <si>
    <t xml:space="preserve"> оказание содействия в осуществлении нотариусом приема населения в соответствии с графиком приема населения, утвержденным нотариальной палатой субъекта Российской Федерации
</t>
  </si>
  <si>
    <t xml:space="preserve">предоставление сотруднику, замещающему должность участкового уполномоченного полиции, и членам его семьи жилого помещения на период замещения сотрудником указанной должности
</t>
  </si>
  <si>
    <t>1.3.2. по участию в осуществлении государственных полномочий (не переданных в соответствии со статьей 19 Федерального закона от 06.10.2003 № 131-ФЗ "Об общих принципах организации местного самоуправления в Российской Федерации"), если это участие предусмотрено федеральными законами, всего</t>
  </si>
  <si>
    <t>единовременная выплата  при рождении ребенка</t>
  </si>
  <si>
    <t>п2 ст16.1</t>
  </si>
  <si>
    <t xml:space="preserve"> 06.10.2003,
 не установлен</t>
  </si>
  <si>
    <t>Решение Тульской городской Думы от 28.11.2012 №53/1160 "О единовременной выплате при рождении ребенка"</t>
  </si>
  <si>
    <t>04.12.2012, не установлен</t>
  </si>
  <si>
    <t>предоставление средств муниципального материнского капитала</t>
  </si>
  <si>
    <t xml:space="preserve"> Федеральный закон от 06.10.2003 № 131-ФЗ "Об общих принципах организации местного самоуправления в Российской Федерации"</t>
  </si>
  <si>
    <t>Решение Тульской городской Думы от 28.01.2015 N 7/151 "О действии решения Собрания представителей муниципального образования Ленинский район от 21.06.2013 N 52-9 "Об утверждении Положения о предоставлении средств муниципального материнского капитала для семей при рождении второго и последующих детей в муниципальном образовании Ленинский район"</t>
  </si>
  <si>
    <t>30.01.2015, не установлен</t>
  </si>
  <si>
    <t>на мероприятия по обеспечению жильем молодых семей</t>
  </si>
  <si>
    <t xml:space="preserve">1) Приказ Минстроя России от 16.03.2020 №124/пр "Об утверждении формы заявки об участии в мероприятии по обеспечению жильем молодых семей ведомственной целевой программе "Оказание государственной поддержки гражданам в обеспечении жильем и оплате жилищно-коммунальных услуг" государственной программы Российской Федерации "Обеспечение доступным и комфортным жильем и коммунальными услугами граждан Российской Федерации" и формы сводного списка молодых семей - участников мероприятия, изъявивших желание получить социальную выплату в планируемом году"
</t>
  </si>
  <si>
    <t xml:space="preserve">1) в целом;
</t>
  </si>
  <si>
    <t>1) 25.04.2020, не установлен</t>
  </si>
  <si>
    <t>1) Постановление правительства Тульской области от 16.09.2019 N 426 "Об утверждении Порядка формирования органами местного самоуправления Тульской области списков молодых семей - участников мероприятия "Обеспечение жильем молодых семей" подпрограммы "Доступное жилье" государственной программы Тульской области "Обеспечение доступным и комфортным жильем населения Тульской области";
2) Постановление администрации Тульской области от 12.10.2006 №507 "Об утверждении Положения о порядке и условиях признания молодой семьи имеющей достаточные доходы, позволяющие получить кредит, либо иные денежные средства для оплаты расчетной (средней) стоимости жилья в части, превышающей размер предоставляемой социальной выплаты"</t>
  </si>
  <si>
    <t>1) п.1;
2) п.1</t>
  </si>
  <si>
    <t>1) 27.09.2019, не установлен;
2) 05.11.2006, не установлен</t>
  </si>
  <si>
    <t xml:space="preserve"> Постановление администрации г. Тулы от 18.03.2010 №903 "Об утверждении Положения об организации работы по реализации подпрограммы "Обеспечение жильем молодых семей в муниципальном образовании город Тула" муниципальной программы муниципального образования город Тула "Обеспечение доступным, комфортным жильем отдельных категорий граждан муниципального образования город Тула" </t>
  </si>
  <si>
    <t>25.03.2010, не установлен</t>
  </si>
  <si>
    <t>1.3.3.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
в том числе:</t>
  </si>
  <si>
    <t>обслуживание муниципального долга</t>
  </si>
  <si>
    <t xml:space="preserve">Федеральный закон от 06.10.2003№ 131-ФЗ "Об общих принципах организации местного самоуправления в Российской Федерации" </t>
  </si>
  <si>
    <t>п. 9, ч. 1, ст. 17</t>
  </si>
  <si>
    <t>Постановление администрации города Тулы от 17.10.2014 № 3359  "Об утверждении методики расчета долговой нагрузки на бюджет муниципального образования город Тула с учетом действующих и принимаемых обязательств, методики расчета объема возможного привлечения долговых обязательств с учетом их влияния на долговую нагрузку бюджета муниципального образования город Тула, методики управления рисками, связанными с долговыми обязательствами муниципального образования город Тула"</t>
  </si>
  <si>
    <t>17.10.2014,
не установлен</t>
  </si>
  <si>
    <t>1.4.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</si>
  <si>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1.4.1. за счет субвенций, предоставленных из федерального бюджета или бюджета субъекта Российской Федерации, всего
в том числе:</t>
  </si>
  <si>
    <t>осуществление государственных полномочий по реализации Федерального закона "О присяжных заседателях федеральных судов общей юрисдикции в Российской Федерации"</t>
  </si>
  <si>
    <t>Федеральный закон от 20.08.2004 № 113-ФЗ "О присяжных заседателях федеральных судов общей юрисдикции в Российской Федерации"</t>
  </si>
  <si>
    <t>23.08.2004, не установлен</t>
  </si>
  <si>
    <t>Постановление правительства Тульской области от 26.06.2012 №272 "О составлении списков кандидатов в присяжные заседатели Тульской области на период с 2013 по 2016 годы"</t>
  </si>
  <si>
    <t>05.07.2012, не установлен</t>
  </si>
  <si>
    <t>ст. 19,20</t>
  </si>
  <si>
    <t>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</si>
  <si>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1) Закон Тульской области от 07.12.2005 № 655-ЗТО  "Об административных комиссиях в Тульской области и о наделении органов местного самоуправления отдельными государственными полномочиями по созданию административных комиссий";
2) Закон Тульской области от 07.12.2005 № 657-ЗТО "О комиссиях по делам несовершеннолетних и защите их прав в Тульской области и наделении органов местного самоуправления отдельными государственными полномочиями по образованию и организации деятельности комиссий по делам несовершеннолетних и защите их прав"</t>
  </si>
  <si>
    <t>1) 01.01.2006, не установлен;
2) 01.01.2006, не установлен</t>
  </si>
  <si>
    <t>1) Постановление администрации г. Тулы от 26.03.2018 N 1016
"О создании административной комиссии муниципального образования город Тула";
2) Постановление главы администрации г. Тулы от 01.10.2021 №1442 "Об образовании и утверждении состава муниципальных комиссий по делам несовершеннолетних и защите их прав муниципального образования город  Тула"</t>
  </si>
  <si>
    <t>1)в целом;
2) в целом</t>
  </si>
  <si>
    <t>1)26.03.2018, не установлен;
2) 01.10.2021, не установлен</t>
  </si>
  <si>
    <t>осуществление государственных полномочий по дополнительному финансовому обеспечению мероприятий по организации питания отдельных категорий обучающихся в муниципальных общеобразовательных организациях и обучающихся в частных общеобразовательных организациях по имеющим государственную аккредитацию основным общеобразовательным программам</t>
  </si>
  <si>
    <t>1) Закон Тульской области от 30.09.2013 № 1989-ЗТО "Об образовании"; 
2) Закон Тульской области от 24.12.2010 № 1524-ЗТО "О наделении органов местного самоуправления государственным полномочием по дополнительному финансовому обеспечению мероприятий по организации питания отдельных категорий обучающихся в муниципальных общеобразовательных организациях и обучающихся в частных общеобразовательных организациях по имеющим государственную аккредитацию основным общеобразовательным программам"</t>
  </si>
  <si>
    <t>1) в целом;  
2) в целом</t>
  </si>
  <si>
    <t>1) 14.10.2013, не установлен; 
2) 01.01.2011, не установлен</t>
  </si>
  <si>
    <t>Постановление администрации г. Тулы от 16.02.2012 № 304 "О принятии государственных полномочий по дополнительному финансовому обеспечению мероприятий по организации питания, обеспечения молоком и молочными продуктами отдельных категорий обучающихся в муниципальных общеобразовательных организациях и обучающихся в частных общеобразовательных организациях по имеющим государственную аккредитацию основным общеобразовательным программам"</t>
  </si>
  <si>
    <t xml:space="preserve"> 01.01.2012, не установлен</t>
  </si>
  <si>
    <t>осуществление государственных полномочий по выплате компенсации родителям (законным представителям), дети которых посещают образовательные организации (за исключением государственных образовательных организаций, находящихся в ведении Тульской области), реализующие образовательную программу дошкольного образования"</t>
  </si>
  <si>
    <t>Закон Тульской области от 03.12.2010 № 1518-ЗТО "О наделении органов местного самоуправления государственным полномочием по выплате компенсации родителям (законным представителям), дети которых посещают образовательные организации (за исключением государственных образовательных организаций, находящихся в ведении Тульской области), реализующие образовательную программу дошкольного образования"</t>
  </si>
  <si>
    <t>20.12.2010, не установлен</t>
  </si>
  <si>
    <t xml:space="preserve"> Постановление администрации г. Тулы от 21.03.2011 № 643  "О принятии государственного полномочия по выплате компенсации части платы, взимаемой с родителей (законных представителей) за содержание ребенка в 
образовательных организациях (за исключением государственных 
образовательных учреждений Тульской области), реализующих основную 
общеобразовательную программу дошкольного образования"</t>
  </si>
  <si>
    <t>21.03.2011, не установлен</t>
  </si>
  <si>
    <t>осуществление государственных полномочий по предоставлению мер социальной поддержки работникам муниципальных библиотек, муниципальных музеев и их филиалов</t>
  </si>
  <si>
    <t>Закон Тульской области от 21.12.2018 № 120-ЗТО "О наделении органов местного самоуправления государственными полномочиями по предоставлению мер социальной поддержки работникам муниципальных библиотек, муниципальных музеев и их филиалов, а также государственным полномочием по расчету и предоставлению субвенций бюджетам городских и сельских поселений на предоставление мер социальной поддержки работникам муниципальных библиотек, муниципальных музеев и их филиалов"</t>
  </si>
  <si>
    <t xml:space="preserve">в целом;
</t>
  </si>
  <si>
    <t>01.01.2019, не установлен</t>
  </si>
  <si>
    <t xml:space="preserve"> Постановление администрации г. Тулы от 27.10.2011 № 2861 "О принятии государственных полномочий по предоставлению мер социальной поддержки работникам муниципальных библиотек, муниципальных музеев и их филиалов"</t>
  </si>
  <si>
    <t>27.10.2011, не установлен</t>
  </si>
  <si>
    <t>осуществление государственных полномочий по предоставлению мер социальной поддержки педагогическим и иным работникам"</t>
  </si>
  <si>
    <t xml:space="preserve"> Закон Тульской области от 01.04.2011 № 1556-ЗТО "О наделении органов местного самоуправления государственными полномочиями по предоставлению мер социальной поддержки педагогическим и иным работникам"</t>
  </si>
  <si>
    <t>1) 18.04.2011, не установлен</t>
  </si>
  <si>
    <t>Постановление администрации г. Тулы от 14.10.2011 № 2771 "О принятии государственных полномочий по предоставлению мер социальной поддержки педагогическим и иным работникам"</t>
  </si>
  <si>
    <t>14.10.2011, не установлен</t>
  </si>
  <si>
    <t>осуществление государственных полномочий по финансовому обеспечению получения дошкольного образования в частных дошкольных образовательных организациях,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для возмещения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</si>
  <si>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Федеральный закон от 29.12.2012 № 273-ФЗ "Об образовании в Российской Федерации"</t>
  </si>
  <si>
    <t>01.09.2013, не установлен</t>
  </si>
  <si>
    <t>Закон Тульской области от 26.11.2013 № 2034-ЗТО "О наделении органов местного самоуправления государственным полномочием по финансовому обеспечению получения дошкольного образования в частных дошкольных образовательных организациях,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для возмещения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</si>
  <si>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01.01.2014, не установлен</t>
  </si>
  <si>
    <t>Постановление администрации г. Тулы от 15.01.2014 № 75 "О принятии государственного полномочия по финансовому обеспечению получения дошкольного образования в частных дошкольных образовательных организациях,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для возмещения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</si>
  <si>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t>
  </si>
  <si>
    <t>Закон Тульской области от 11.11.2005 № 639-ЗТО "О межбюджетных отношениях между органами государственной власти Тульской области и органами местного самоуправления муниципальных образований Тульской области"</t>
  </si>
  <si>
    <t>01.01.2006, не установлен</t>
  </si>
  <si>
    <t>Постановление администрации г. Тулы от 18.09.2015 № 4937"Об утверждении Порядка формирования муниципального задания на оказание муниципальных услуг (выполнение работ) в отношении муниципальных учреждений муниципального образования город Тула и  финансового обеспечения выполнения муниципального задания"</t>
  </si>
  <si>
    <t xml:space="preserve"> в целом;</t>
  </si>
  <si>
    <t xml:space="preserve"> 01.01.2016, не установлен</t>
  </si>
  <si>
    <t>на реализацию федеральных законов "О ветеранах" и "О социальной защите инвалидов в Российской Федерации"</t>
  </si>
  <si>
    <t>1) Федеральный закон от 24.11.1995 № 181-ФЗ "О социальной защите инвалидов в Российской Федерации"; 
2) Постановление Правительства РФ от 15.10.2005 № 614 "Об утверждении правил предоставления субвенций из Федерального бюджета бюджетам субъектов Российской Федерации на реализацию передаваемых полномочий Российской Федерации по обеспечению жильем ветеранов, инвалидов и семей имеющих детей инвалидов"; 
3) Федеральный закон от 12.01.1995 № 5-ФЗ  "О ветеранах"; 
4) Указ Президента РФ от 07.05.2008 № 714 "Об обеспечении жильем ветеранов Великой Отечественной войны 1941-1945 годов"</t>
  </si>
  <si>
    <t>1) в целом; 
2) в целом; 
3) в целом; 
4) в целом</t>
  </si>
  <si>
    <t>1) 27.11.1995, не установлен; 
2) 01.11.2005, не установлен; 
3) 16.01.1995, не установлен; 
4) 07.05.2008, не установлен</t>
  </si>
  <si>
    <t>1) Закон Тульской области от 03.12.2010 № 1516-ЗТО "О наделении органов местного самоуправления государственными полномочиями по обеспечению жильем отдельных категорий жителей Тульской области";
2) Закон Тульской области от 28.04.2016 N 34-ЗТО "О дополнительном обеспечении финансовыми средствами государственных полномочий Российской Федерации по обеспечению жильем инвалидов Великой Отечественной войны, ветеранов Великой Отечественной войны и членов семей погибших (умерших) инвалидов Великой Отечественной войны, участников Великой Отечественной войны"</t>
  </si>
  <si>
    <t xml:space="preserve">1) в целом;
2) в целом
</t>
  </si>
  <si>
    <t xml:space="preserve">1) 01.01.2011, не установлен; 
2) 27.05.2016 - не установлен
</t>
  </si>
  <si>
    <t xml:space="preserve"> Постановление администрации г. Тулы от 11.02.2010 N 570 "Об утверждении Положения об организации работы по ведению учета в качестве нуждающихся в улучшении жилищных условий ветеранов Великой Отечественной войны, членов семей погибших (умерших) инвалидов и участников Великой Отечественной войны с целью предоставления мер социальной поддержки по обеспечению жильем"</t>
  </si>
  <si>
    <t>18.02.2010, не установлен</t>
  </si>
  <si>
    <t xml:space="preserve">на реализацию Закона Тульской области "О наделении органов местного самоуправления в Тульской области государственными полномочиями по организации на территории Тульской области мероприятий при осуществлении деятельности по обращению с животными без владельцев" </t>
  </si>
  <si>
    <t xml:space="preserve">1) Федеральный закон от 06.10.2003 № 131-ФЗ "Об общих принципах организации местного самоуправления в Российской Федерации";
2) Закон Российской Федерации от 14.05.1993 № 4979-1 «О ветеринарии»;
3) Федеральный закон от 27.12.2018 N 498-ФЗ
"Об ответственном обращении с животными и о внесении изменений в отдельные законодательные акты Российской Федерации"
</t>
  </si>
  <si>
    <t>1) п 15, ч1,        ст. 16.1;
2) в целом;
3) ст. 8</t>
  </si>
  <si>
    <t>1) 06.10.2003, не установлен;
2) 17.06.1993. не установлен;
3) 27.12.2018, не установлен</t>
  </si>
  <si>
    <t>1) Постановление правительства Тульской области от 30.12.2019 N 697 "Об утверждении Порядка осуществления деятельности по обращению с животными без владельцев на территории Тульской области";
2) Закон Тульской области от 03.06.2013 № 1952-ЗТО "О наделении органов местного самоуправления в Тульской области государственными полномочиями по организации на территории Тульской области мероприятий при осуществлении деятельности по обращению с животными без владельцев"</t>
  </si>
  <si>
    <t xml:space="preserve">1) в целом; 
2) в целом 
</t>
  </si>
  <si>
    <t xml:space="preserve">1) 01.01.2020, не установлен;
2) 01.07.2013, не установлен </t>
  </si>
  <si>
    <t xml:space="preserve">Постановление администрации города Тулы от 26.09.2016 №4267 "Об исполнении государственных полномочий, переданных Законом Тульской области  от 03.06.2013 №1952-ЗТО "О наделении органов местного самоуправления в Тульской области государственными полномочиями по организации проведения на территории Тульской области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t>
  </si>
  <si>
    <t>01.01.2016,
не установлен</t>
  </si>
  <si>
    <t xml:space="preserve">на реализацию Закона Тульской области "О наделении органов местного самоуправления отдельным государственным полномочием по предоставлению меры социальной поддержки родителям (законным представителям) детей, обучающихся по основным общеобразовательным программам в форме семейного образования" </t>
  </si>
  <si>
    <t xml:space="preserve">Федеральный закон от 29.12.2012 № 273-ФЗ
"Об образовании в Российской Федерации"
</t>
  </si>
  <si>
    <t>01.09.2013,
 не установлен</t>
  </si>
  <si>
    <t>Закон Тульской области от 30.11.2015 № 2384-ЗТО "О наделении органов местного самоуправления отдельным государственным полномочием по предоставлению меры социальной поддержки родителям (законным представителям) детей, обучающихся по основным общеобразовательным программам в форме семейного образования"</t>
  </si>
  <si>
    <t>12.12.2015, не установлен</t>
  </si>
  <si>
    <t>на реализацию Закона  Тульской области "О наделении органов местного самоуправления отдельным государственным полномочием по осуществлению уведомительной регистрации коллективных договоров"</t>
  </si>
  <si>
    <t>ст. 19, 20</t>
  </si>
  <si>
    <t xml:space="preserve">Закон Тульской области от 25.10.2018 № 76-ЗТО
"О наделении органов местного самоуправления отдельным государственным полномочием по осуществлению уведомительной регистрации коллективных договоров"
</t>
  </si>
  <si>
    <t>Постановление администрации города Тулы от 07.11.2018 № 4071 "О принятии отдельного государственного полномочия по осуществлению уведомительной регистрации коллективных договоров"</t>
  </si>
  <si>
    <t>на реализацию Закона Тульской области "О наделении огранов местного самоуправления отдельным государственным полномочием по предоставлению меры социальной поддержки родителям (законным представителям) детей - инвалидов, обучающихся по основным общеобразовательным программам на дому</t>
  </si>
  <si>
    <t xml:space="preserve">Закон Тульской области от 29.10.2021 № 112-ЗТО
"О наделении органов местного самоуправления отдельным государственным полномочием по предоставлению меры социальной поддержки родителям (законным представителям) детей-инвалидов, обучающихся по основным общеобразовательным программам на дому"
</t>
  </si>
  <si>
    <t>09.11.2021 не установлен</t>
  </si>
  <si>
    <t>на осуществление государственного полномочия по предоставлению путевок в санаторно-оздоровительные детские лагеря отдельным категориям граждан</t>
  </si>
  <si>
    <t xml:space="preserve">Закон Тульской области от 30.04.2021 № 44-ЗТО
"О наделении органов местного самоуправления государственным полномочием по предоставлению путевок в санаторно-оздоровительные детские лагеря отдельным категориям граждан"
</t>
  </si>
  <si>
    <t>на осуществление государственных полномочий по выплате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 педагогическим и иным работникам муниципальных образовательных организаций в Тульской области</t>
  </si>
  <si>
    <t xml:space="preserve">Закон Тульской области от 21.07.2023 № 45-ЗТО
"О наделении органов местного самоуправления государственными полномочиями по выплате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 педагогическим и иным работникам муниципальных образовательных организаций в Тульской области"
</t>
  </si>
  <si>
    <t>24.07.2023  не установлен</t>
  </si>
  <si>
    <t>1.4.2 за счет собственных доходов и источников финансирования дефицита бюджета городского округа, всего</t>
  </si>
  <si>
    <t>дополнительное финансовое обеспечение переданных полномочий</t>
  </si>
  <si>
    <t xml:space="preserve">1) Федеральный закон от 15.11.1997 № 143-ФЗ "Об актах гражданского состояния"
2) Федеральный закон от 06.10.2003 № 131-ФЗ "Об общих принципах организации местного самоуправления в Российской Федерации"
3) Закон Российской Федерации от 14.05.1993 № 4979-1 «О ветеринарии»;
4) Федеральный закон от 27.12.2018 № 498-ФЗ
"Об ответственном обращении с животными и о внесении изменений в отдельные законодательные акты Российской Федерации"
</t>
  </si>
  <si>
    <t>1) в целом
2) п. 15, ч. 1, ст. 16.1 
3) в целом;
4) ст. 8</t>
  </si>
  <si>
    <t>1) 20.11.1997,
 не установлен
2) 06.10.2003, не установлен
3) 17.06.1993. не установлен;
4) 27.12.2018, не установлен</t>
  </si>
  <si>
    <t xml:space="preserve">1) Постановление администрации г. Тулы от 26.03.2018 N 1016 "О создании административной комиссии муниципального образования город Тула";
2) Постановление главы администрации г. Тулы от 01.10.2021 №1442 "Об образовании и утверждении состава муниципальных комиссий по делам несовершеннолетних и защите их прав муниципального образования город  Тула";
3) Постановление Главы города Тулы от 06.12.2001 №1580 "Об органах записи актов гражданского состояния на территории муниципального образования "Город Тула Тульской области";
4) Постановление администрации г. Тулы от 22.12.2021 N 1610
"Об утверждении Порядка предоставления из бюджета муниципального образования город Тула субсидии обществу с ограниченной ответственностью "Континент +" в целях возмещения затрат по содержанию животных без владельцев, отловленных в 2019-2021 годах на территории муниципального образования город Тула в рамках переданных полномочий";
5) Постановление администрации города Тулы от 17.05.2021 № 983 "О ликвидации комитета записи актов гражданского состояния администрации города Тулы";                                                                                  6) Постановление администрации г. Тулы от 29.10.2021 N 1495
"О внесении изменения в Постановление администрации города Тулы от 17.05.2021 N 983"
</t>
  </si>
  <si>
    <t xml:space="preserve">1) в целом;
2) в целом;
3) в целом;
4) в целом;
5) в целом;                     6) в целом
</t>
  </si>
  <si>
    <t>1) 26.03.2018,не установлен;
2) 01.10.2021, не установлен;
3) 06.12.2001, не установлен;
4) 22.12.2021, не установлен;
5) 17.05.2021 - не установлен;                 6) 29.10.2021 - не установлен</t>
  </si>
  <si>
    <t>1.5. Расходные обязательства, возникшие в результате принятия нормативных правовых актов городского округа, заключения соглашений, предусматривающих предоставление межбюджетных трансфертов из бюджета городского округа другим бюджетам бюджетной системы Российской Федерации, всего</t>
  </si>
  <si>
    <t>1.5.1. по предоставлению субсидий в бюджет субъекта Российской Федерации, всего</t>
  </si>
  <si>
    <t>ст. 17, ч. 1, п. 9</t>
  </si>
  <si>
    <t>06.10.2003,
не установлен</t>
  </si>
  <si>
    <t>ст.16</t>
  </si>
  <si>
    <t>01.01.2006,
не установлен</t>
  </si>
  <si>
    <t>1.5.2. по предоставлению иных межбюджетных трансфертов, всего
в том числе:</t>
  </si>
  <si>
    <t>…</t>
  </si>
  <si>
    <t>Итого расходных обязательств муниципального образования город Тула</t>
  </si>
  <si>
    <t>Начальник финансового управления администрации города Тулы</t>
  </si>
  <si>
    <t>Э.Р. Чубуева</t>
  </si>
  <si>
    <t>составление и рассмотрение проекта бюджета городского округа, утверждение и исполнение бюджета городского округа, осуществление контроля за его исполнением, составление и утверждение отчета об исполнении бюджета городского округа</t>
  </si>
  <si>
    <t>установление, изменение и отмена местных налогов и сборов городского округа</t>
  </si>
  <si>
    <t>владение, пользование и распоряжение имуществом, находящимся в муниципальной собственности городского округа</t>
  </si>
  <si>
    <t>организация в границах городского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</si>
  <si>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осуществление муниципального контроля за исполнением единой теплоснабжающей организацией обязательств по строительству, реконструкции и (или) модернизации объектов теплоснабжения</t>
  </si>
  <si>
    <t>дорожная деятельность в отношении автомобильных дорог местного значения в границах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t>
  </si>
  <si>
    <t>обеспечение проживающих в городском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t>
  </si>
  <si>
    <t>создание условий для предоставления транспортных услуг населению и организация транспортного обслуживания населения в границах городского округа</t>
  </si>
  <si>
    <t>участие в профилактике терроризма и экстремизма, а также в минимизации и (или) ликвидации последствий проявлений терроризма и экстремизма в границах городского округа</t>
  </si>
  <si>
    <t>разработка и осуществление мер, направленных на укрепление межнационального и межконфессионального согласия, поддержку и развитие языков и культуры народов Российской Федерации, проживающих на территории городского округа, реализацию прав национальных мен</t>
  </si>
  <si>
    <t>участие в предупреждении и ликвидации последствий чрезвычайных ситуаций в границах городского округа</t>
  </si>
  <si>
    <t>организация охраны общественного порядка на территории городского округа муниципальной милицией</t>
  </si>
  <si>
    <t>предоставление помещения для работы на обслуживаемом административном участке городского округа сотруднику, замещающему должность участкового уполномоченного полиции</t>
  </si>
  <si>
    <t>до 1 января 2017 года предоставление сотруднику, замещающему должность участкового уполномоченного полиции, и членам его семьи жилого помещения на период выполнения сотрудником обязанностей по указанной должности</t>
  </si>
  <si>
    <t>обеспечение первичных мер пожарной безопасности в границах городского округа</t>
  </si>
  <si>
    <t>организация мероприятий по охране окружающей среды в границах городского округа</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</si>
  <si>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t>
  </si>
  <si>
    <t>создание условий для оказания медицинской помощи населению на территории городского округа (за исключением территорий городских округов, включенных в утвержденный Правительством Российской Федерации перечень территорий, население которых обеспечивается ме</t>
  </si>
  <si>
    <t>создание условий для обеспечения жителей городского округа услугами связи, общественного питания, торговли и бытового обслуживания</t>
  </si>
  <si>
    <t>организация библиотечного обслуживания населения, комплектование и обеспечение сохранности библиотечных фондов библиотек городского округа</t>
  </si>
  <si>
    <t>создание условий для организации досуга и обеспечения жителей городского округа услугами организаций культуры</t>
  </si>
  <si>
    <t>создание условий для развития местного традиционного народного художественного творчества, участие в сохранении, возрождении и развитии народных художественных промыслов в городском округе</t>
  </si>
  <si>
    <t>сохранение, использование и популяризация объектов культурного наследия (памятников истории и культуры), находящихся в собственности городского округа, охрана объектов культурного наследия (памятников истории и культуры) местного (муниципального) значения</t>
  </si>
  <si>
    <t>обеспечение условий для развития на территории городского округа физической культуры, школьного спорта и массового спорта, организация проведения официальных физкультурно-оздоровительных и спортивных мероприятий городского округа</t>
  </si>
  <si>
    <t>создание условий для массового отдыха жителей городского округа и организация обустройства мест массового отдыха населения</t>
  </si>
  <si>
    <t>формирование и содержание муниципального архива</t>
  </si>
  <si>
    <t>организация ритуальных услуг и содержание мест захоронения</t>
  </si>
  <si>
    <t>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t>
  </si>
  <si>
    <t>утверждение генеральных планов городского округа, правил землепользования и застройки, утверждение подготовленной на основе генеральных планов городского округа документации по планировке территории, выдача разрешений на строительство (за исключением случ</t>
  </si>
  <si>
    <t>утверждение схемы размещения рекламных конструкций, выдача разрешений на установку и эксплуатацию рекламных конструкций на территории городского округа, аннулирование таких разрешений, выдача предписаний о демонтаже самовольно установленных рекламных конс</t>
  </si>
  <si>
    <t>присвоение адресов объектам адресации, изменение, аннулирование адресов, присвоение наименований элементам улично-дорожной сети (за исключением автомобильных дорог федерального значения, автомобильных дорог регионального или межмуниципального значения), н</t>
  </si>
  <si>
    <t>организация и осуществление мероприятий по территориальной обороне и гражданской обороне, защите населения и территории городского округа от чрезвычайных ситуаций природного и техногенного характера, включая поддержку в состоянии постоянной готовности к и</t>
  </si>
  <si>
    <t>создание, содержание и организация деятельности аварийно-спасательных служб и (или) аварийно-спасательных формирований на территории городского округа</t>
  </si>
  <si>
    <t>создание, развитие и обеспечение охраны лечебно-оздоровительных местностей и курортов местного значения на территории муниципального, городского округа, а также осуществление муниципального контроля в области охраны и использования особо охраняемых природных территорий местного значения;</t>
  </si>
  <si>
    <t>осуществление мероприятий по обеспечению безопасности людей на водных объектах, охране их жизни и здоровья</t>
  </si>
  <si>
    <t>создание условий для расширения рынка сельскохозяйственной продукции, сырья и продовольствия, содействие развитию малого и среднего предпринимательства, оказание поддержки социально ориентированным некоммерческим организациям, благотворительной деятельнос</t>
  </si>
  <si>
    <t>организация и осуществление мероприятий по работе с детьми и молодежью в городском округе</t>
  </si>
  <si>
    <t>осуществление в пределах, установленных водным законодательством Российской Федерации, полномочий собственника водных объектов, установление правил использования водных объектов общего пользования для личных и бытовых нужд и информирование населения об ог</t>
  </si>
  <si>
    <t>оказание поддержки гражданам и их объединениям, участвующим в охране общественного порядка, создание условий для деятельности народных дружин</t>
  </si>
  <si>
    <t>осуществление муниципального лесного контроля</t>
  </si>
  <si>
    <t>обеспечение выполнения работ, необходимых для создания искусственных земельных участков для нужд городского округа, проведение открытого аукциона на право заключить договор о создании искусственного земельного участка в соответствии с федеральным законом</t>
  </si>
  <si>
    <t>осуществление мер по противодействию коррупции в границах городского округа</t>
  </si>
  <si>
    <t>организация в соответствии с Федеральным законом от 24 июля 2007 года N 221-ФЗ "О государственном кадастре недвижимости" выполнения комплексных кадастровых работ и утверждение карты-плана территории</t>
  </si>
  <si>
    <t>1.2.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полномочий органов местного самоуправления городского округа по решению вопросов местного зна</t>
  </si>
  <si>
    <t>установление официальных символов муниципального образования</t>
  </si>
  <si>
    <t>создание муниципальных предприятий и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t>
  </si>
  <si>
    <t>установление тарифов на услуги, предоставляемые муниципальными предприятиями и учреждениями, и работы, выполняемые муниципальными предприятиями и учреждениями, если иное не предусмотрено федеральными законами</t>
  </si>
  <si>
    <t>полномочия по организации теплоснабжения, предусмотренными Федеральным законом "О теплоснабжении"</t>
  </si>
  <si>
    <t>полномочиями в сфере водоснабжения и водоотведения, предусмотренными Федеральным законом "О водоснабжении и водоотведении"</t>
  </si>
  <si>
    <t xml:space="preserve">полномочиями в сфере стратегического планирования, предусмотренными Федеральным законом от 28 июня 2014 года N 172-ФЗ "О стратегическом планировании в Российской Федерации"
полномочиями в сфере стратегического планирования, предусмотренными Федеральным законом от 28 июня 2014 года N 172-ФЗ "О стратегическом планировании в Российской Федерации"
</t>
  </si>
  <si>
    <t>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t>
  </si>
  <si>
    <t>принятие и организация выполнения планов и программ комплексного социально-экономического развития муниципального образования, а также организация сбора статистических показателей, характеризующих состояние экономики и социальной сферы муниципального обра</t>
  </si>
  <si>
    <t>разработка и утверждение программ комплексного развития систем коммунальной инфраструктуры поселений, городских округов, программ комплексного развития транспортной инфраструктуры поселений, городских округов, программ комплексного развития социальной инф</t>
  </si>
  <si>
    <t>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t>
  </si>
  <si>
    <t>осуществление международных и внешнеэкономических связей в соответствии с федеральными законами</t>
  </si>
  <si>
    <t>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t>
  </si>
  <si>
    <t>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t>
  </si>
  <si>
    <t>иные полномочия в соответствии с настоящим Федеральным законом, уставами муниципальных образований</t>
  </si>
  <si>
    <t xml:space="preserve">1.3.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прав на решение вопросов, не отнесенных к </t>
  </si>
  <si>
    <t>создание музеев городского округа</t>
  </si>
  <si>
    <t>создание муниципальных образовательных организаций высшего образования</t>
  </si>
  <si>
    <t>участие в осуществлении деятельности по опеке и попечительству</t>
  </si>
  <si>
    <t>создание условий для осуществления деятельности, связанной с реализацией прав местных национально-культурных автономий на территории городского округа</t>
  </si>
  <si>
    <t>оказание содействия национально-культурному развитию народов Российской Федерации и реализации мероприятий в сфере межнациональных отношений на территории городского округа</t>
  </si>
  <si>
    <t>создание муниципальной пожарной охраны</t>
  </si>
  <si>
    <t>создание условий для развития туризма</t>
  </si>
  <si>
    <t>оказание поддержки общественным наблюдательным комиссиям, осуществляющим общественный контроль за обеспечением прав человека и содействие лицам, находящимся в местах принудительного содержания</t>
  </si>
  <si>
    <t>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года N 181-ФЗ "О социальной защите инвалидов в Российской Ф</t>
  </si>
  <si>
    <t>осуществление мероприятий, предусмотренных Федеральным законом "О донорстве крови и ее компонентов"</t>
  </si>
  <si>
    <t>создание условий для организации проведения независимой оценки качества оказания услуг организациями в порядке и на условиях, которые установлены федеральными законами</t>
  </si>
  <si>
    <t>предоставление гражданам жилых помещений муниципального жилищного фонда по договорам найма жилых помещений жилищного фонда социального использования в соответствии с жилищным законодательством</t>
  </si>
  <si>
    <t>осуществление мероприятий по отлову и содержанию безнадзорных животных, обитающих на территории городского округа</t>
  </si>
  <si>
    <t>осуществление мероприятий в сфере профилактики правонарушений, предусмотренных Федеральным законом "Об основах системы профилактики правонарушений в Российской Федерации"</t>
  </si>
  <si>
    <t>1.3.2. по участию в осуществлении государственных полномочий (не переданных в соответствии со статьей 19 Федерального закона от 06.10.2003 № 131-ФЗ "Об общих принципах организации местного самоуправления в Российской Федерации"), если это участие предусмо</t>
  </si>
  <si>
    <t>1.3.3.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t>
  </si>
  <si>
    <t>1.4.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отдельных государственных полномочий, пере</t>
  </si>
  <si>
    <t>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t>
  </si>
  <si>
    <t>осуществление государственных полномочий по дополнительному финансовому обеспечению мероприятий по организации питания отдельных категорий обучающихся в муниципальных общеобразовательных организациях и обучающихся в частных общеобразовательных организация</t>
  </si>
  <si>
    <t>осуществление государственных полномочий по выплате компенсации родителям (законным представителям), дети которых посещают образовательные организации (за исключением государственных образовательных организаций, находящихся в ведении Тульской области), ре</t>
  </si>
  <si>
    <t>осуществление государственных полномочий по финансовому обеспечению получения дошкольного образования в частных дошкольных образовательных организациях, дошкольного, начального общего, основного общего, среднего общего образования в частных общеобразовате</t>
  </si>
  <si>
    <t xml:space="preserve">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t>
  </si>
  <si>
    <t>на реализацию Закона Тульской области "О наделении органов местного самоуправления в Тульской области государственными полномочиями по организации проведения на территории Тульской области мероприятий по предупреждению и ликвидации болезней животных, их л</t>
  </si>
  <si>
    <t>на реализацию Закона Тульской области "О наделении органов местного самоуправления отдельным государственным полномочием по предоставлению меры социальной поддержки родителям (законным представителям) детей, обучающихся по основным общеобразовательным про</t>
  </si>
  <si>
    <t>1.5. Расходные обязательства, возникшие в результате принятия нормативных правовых актов городского округа, заключения соглашений, предусматривающих предоставление межбюджетных трансфертов из бюджета городского округа другим бюджетам бюджетной системы Рос</t>
  </si>
  <si>
    <t xml:space="preserve"> дорожная деятельность в отношении автомобильных дорог местного значения в границах муниципального,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муниципального, городского округа,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t>
  </si>
  <si>
    <t xml:space="preserve">редоставление помещения для работы на обслуживаемом административном участке муниципального, городского округа сотруднику, замещающему должность участкового уполномоченного полиции
</t>
  </si>
  <si>
    <t xml:space="preserve">осуществление мероприятий по обеспечению безопасности людей на водных объектах, охране их жизни и здоровья
</t>
  </si>
  <si>
    <t xml:space="preserve"> осуществление муниципального лесного контроля
</t>
  </si>
  <si>
    <t xml:space="preserve"> осуществление международных и внешнеэкономических связей в соответствии с федеральными законами
</t>
  </si>
  <si>
    <t xml:space="preserve"> создание муниципальных образовательных организаций высшего образования
</t>
  </si>
  <si>
    <t>на реализацию Закона Тульской области "О наделении органов местного самоуправления отдельным государственным полномочием по предоставлению меры социальной поддержки родителям (законным представителям) детей, обучающихся по основным общеобразовательным программам в форме семейного образования"</t>
  </si>
  <si>
    <t>2025г</t>
  </si>
  <si>
    <t xml:space="preserve"> дорожная деятельность в отношении автомобильных дорог местного значения в границах муниципального,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муниципального, городского округа,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</si>
  <si>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обеспечение проживающих в муниципальном, городском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</si>
  <si>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а также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</si>
  <si>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утверждение генеральных планов муниципального, городского округа, правил землепользования и застройки, утверждение подготовленной на основе генеральных планов муниципального, городского округа документации по планировке территории, выдача градостроительного плана земельного участка, расположенного в границах городского округа,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муниципального, городского округа, утверждение местных нормативов градостроительного проектирования муниципального, городского округа, ведение информационной системы обеспечения градостроительной деятельности, осуществляемой на территории муниципального, городского округа, резервирование земель и изъятие земельных участков в границах муниципального, городского округа для муниципальных нужд, осуществление муниципального земельного контроля в границах муниципального, городского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муниципальных, городских округов,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</si>
  <si>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 xml:space="preserve"> утверждение схемы размещения рекламных конструкций, выдача разрешений на установку и эксплуатацию рекламных конструкций на территории муниципального, городского округа, аннулирование таких разрешений, выдача предписаний о демонтаже самовольно установленных рекламных конструкций на территории муниципального, городского округа, осуществляемые в соответствии с Федеральным законом "О рекламе"</t>
  </si>
  <si>
    <t>создание условий для развития сельскохозяйственного производства, расширения рынка сельскохозяйственной продукции, сырья и продовольствия, содействие развитию малого и среднего предпринимательства, оказание поддержки социально ориентированным некоммерческим организациям, благотворительной деятельности и добровольчеству (волонтерству)</t>
  </si>
  <si>
    <t>осуществление в пределах, установленных водным законодательством Российской Федерации, полномочий собственника водных объектов, установление правил использования водных объектов общего пользования для личных и бытовых нужд и информирование населения об ограничениях использования таких водных объектов, включая обеспечение свободного доступа граждан к водным объектам общего пользования и их береговым полосам</t>
  </si>
  <si>
    <t xml:space="preserve">1.2.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полномочий органов местного самоуправления городского округа по решению вопросов местного зна
</t>
  </si>
  <si>
    <t>принятие устава муниципального образования и внесение в него изменений и дополнений, издание муниципальных правовых актов</t>
  </si>
  <si>
    <t>полномочиями по организации теплоснабжения, предусмотренными Федеральным законом "О теплоснабжении"</t>
  </si>
  <si>
    <t>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</si>
  <si>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разработка и утверждение программ комплексного развития систем коммунальной инфраструктуры поселений, городских округов, программ комплексного развития транспортной инфраструктуры поселений, городских округов, программ комплексного развития социальной инфраструктуры поселений, городских округов, требования к которым устанавливаются Правительством Российской Федерации</t>
  </si>
  <si>
    <t>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</si>
  <si>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 xml:space="preserve"> осуществление международных и внешнеэкономических связей в соответствии с федеральными законами</t>
  </si>
  <si>
    <t xml:space="preserve">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</si>
  <si>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</si>
  <si>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иными полномочиями в соответствии с настоящим Федеральным законом, уставами муниципальных образований</t>
  </si>
  <si>
    <t>создание музеев муниципального округа, городского округа</t>
  </si>
  <si>
    <t>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года N 181-ФЗ "О социальной защите инвалидов в Российской Федерации"</t>
  </si>
  <si>
    <t>осуществление деятельности по обращению с животными без владельцев, обитающими на территориях муниципального округа, городского округа</t>
  </si>
  <si>
    <t xml:space="preserve"> 05</t>
  </si>
  <si>
    <t>осуществление государственных полномочий по финансовому обеспечению получения дошкольного образования в частных дошкольных образовательных организациях,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для возмещения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услуг)"е</t>
  </si>
  <si>
    <t xml:space="preserve">1) Федеральный закон от 02.04.2014 N 44-ФЗ "Об участии граждан в охране общественного порядка"
 Глава 4. Правовая и социальная защита народных дружинников и внештатных сотрудников полиции;
2) Федеральный закон от 06.10.2003 № 131-ФЗ "Об общих принципах организации местного самоуправления в Российской Федерации" </t>
  </si>
  <si>
    <t xml:space="preserve">1) гл.4
2) п 7.1, ч1, ст16 </t>
  </si>
  <si>
    <t>1) 03.07.2014, не установлен
2) 06.10.2003, не установлен</t>
  </si>
  <si>
    <t>1)  Постановление администрации г. Тулы от 04.08.2017 № 2478 "О проведении ежегодного смотра-конкурса на звание "Лучший участковый уполномоченный полиции города Тулы" ;                                                                                                                                                                                                                                                
2) Постановление администрации г. Тулы от 27.07.2015 № 4000 "О конкурсе "Лучший народный дружинник муниципального образования город Тула";
3) Постановление администрации г. Тулы от 15.03.2023 № 112
"Об оказании поддержки (материального стимулирования) граждан, участвующих в охране общественного порядка в составе народных дружин или общественных объединений правоохранительной направленности на территории муниципального образования город Тула"</t>
  </si>
  <si>
    <t>1) Федеральный закон от 06.10.2003 № 131-ФЗ "Об общих принципах организации местного самоуправления в Российской Федерации"; 
2) Федеральный закон от 25.06.2002 № 73-ФЗ "Об объектах культурного наследия (памятниках истории и культуры) народов Российской Федерации"</t>
  </si>
  <si>
    <t>1) п 18, ч1, ст16 ; 
2) в целом</t>
  </si>
  <si>
    <t xml:space="preserve">1) Постановление администрации муниципального образования город Тула от 09.08.2016 №3566 "Об утверждении Правил осуществления капитальных вложений  в объекты муниципальной собственности за счет средств бюджета муниципального образования город Тула"
</t>
  </si>
  <si>
    <t>1) в целом</t>
  </si>
  <si>
    <t>1) 11.08.2016, не установлен</t>
  </si>
  <si>
    <t xml:space="preserve">1) Федеральный закон от 06.10.2003 № 131-ФЗ "Об общих принципах организации местного самоуправления в Российской Федерации";  
2) Федеральный закон от 21.07.2007 № 185-ФЗ "О Фонде содействия реформированию жилищно-коммунального хозяйства";
3) Постановление Госстроя РФ от 27.09.2003 №170 "Об утверждении правил и норм технической эксплуатации жилищного фонда";
4) Постановление правительства РФ от 13.08.2006 №491 "Об утверждении правил содержания общего имущества в многоквартирном доме и правил изменения размера платы за содержание  жилого помещения в случае оказания услуг и выполнения работ по управлению, содержанию и ремонту общего имущества в многоквартирном доме ненадлежащего качества и (или) с перерывами, превышающими установленную продолжительность"
5) Федеральный закон от 29.12.2004 № 188-ФЗ "Жилищный Кодекс Российской Федерации";  </t>
  </si>
  <si>
    <t>1)п 6, ч1, ст16; 
2) в целом; 
3) в целом;
4) в целом;
5) в целом</t>
  </si>
  <si>
    <t>1) 06.10.2003, не установлен; 
2) 07.08.2007, не установлен; 
3) 03.11.2003, не установлен;
4) 30.08.2006 -      31.12.2027;
5) 12.01.2005 -     не установлен</t>
  </si>
  <si>
    <t xml:space="preserve">1) Постановление правительства Тульской области от 24.09.2015 N 433 "Об утверждении правил предоставления субсидий из бюджета Тульской области бюджетам муниципальных образований Тульской области на реализацию проекта"Народный бюджет" 
2) Постановление правительства Тульской области от 20.02.2021 № 63 "Об утверждении положения о проекте "Народный бюджет" в Тульской области";
3) Постановление правительства Тульской области от 04.06.2021 № 319 "Об утверждении Порядка предоставления иных межбюджетных трансфертов из бюджета Тульской области бюджетам муниципальных образований Тульской области на выполнение на общественных территориях мероприятий по благоустройству и (или) ремонту инженерных коммуникаций";
4) Постановление Правительства Тульской области от 05.10.2023 N 606 "О внесении изменений и дополнения в Постановление правительства Тульской области от 04.06.2021 N 319"
</t>
  </si>
  <si>
    <t xml:space="preserve">1) в целом;
2) в целом;
3) в целом;
4) в целом;
</t>
  </si>
  <si>
    <t>1) 24.09.2015,  не установлен;
2) 20.02.2021, не установлен;
3) 04.06.2021,  не установлен;
4) 06.10.2023 не установлен</t>
  </si>
  <si>
    <t xml:space="preserve">1) Постановление правительства Тульской области от 06.08.2021 N 485 "Об утверждении Правил предоставления и распределения иных межбюджетных трансфертов бюджетам муниципальных районов (городских округов) Тульской области из бюджета Тульской области на выполнение работ на объектах коммунальной инфраструктуры";
2) Закон Тульской области от 21.12.2011 № 1708-ЗТО "О бесплатном предоставлении земельных участков в собственность гражданам, имеющим трех и более детей"
3)  Постановление правительства Тульской области от 02.11.2023 N 675 "Об утверждении Правил предоставления субсидий бюджету муниципального образования город Тула из бюджета Тульской области на реализацию проекта "Строительство объектов водоснабжения г. Тулы";
</t>
  </si>
  <si>
    <t>1) в целом; 
2) в целом.</t>
  </si>
  <si>
    <t xml:space="preserve">1)  Постановление администрации города Тулы от 09.08.2016 №3566 "Об утверждении Правил осуществления капитальных вложений в объекты муниципальной собственности за счет средств бюджета муниципального образования город Тула";
2) Решение Тульской городской Думы от 26.12.2007 № 39/880 "О Положении "О порядке владения, пользования и распоряжения имуществом, находящимся в собственности муниципального образования город Тула";
3) Постановление администрации города Тулы от 11.09.2018 №3302 "Об утверждении порядка финансирования расходов, связанных с подготовкой обоснования инвестиций и проведением технологического и ценового аудита обоснования инвестиций в отношении инвестиционных проектов по созданию объектов капитального строительства муниципальной собственности";
4) Постановление администрации города Тулы от 11.09.2018 №3303 "Об утверждении порядка подготовки и согласования проекта решения о заключении контракта, предметом которого является одновременно выполнение работ по проектированию, строительству и вводу в эксплуатацию объектов капитального строительства"
5)Постановление администрации города Тулы от 23.12.2020 №4738 "Об утверждении Порядка предоставления из бюджета муниципального образования город Тула субсидии муниципальному унитарному предприятию муниципального образования город Тула "Ремжилхоз" в целях финансового обеспечения затрат по замене сетей коммунальной инфраструктуры, являющихся собственностью муниципального образования город Тула";
6) Постановление администрации города Тулы от 12.04.2021 №719 "Об утверждении Порядка предоставления из бюджета муниципального образования город Тула субсидии муниципальному унитарному предприятию муниципального образования город Тула "Ремжилхоз" в целях финансового обеспечения затрат по замене сетей и сооружений коммунальной инфраструктуры и обеспечения деятельности";
7) Постановление администрации города Тулы от 29.01.2021 №166 "Об утверждении Порядка принятия решения о подготовке и реализации бюджетных инвестиций, осуществляемых за счет средств бюджета муниципального образования город Тула";
8) Постановление администрации города Тулы от 29.05.2018 № 1886 "Об утверждении Положения о предоставлении индивидуальных источников ресурсоснабжения гражданам, имеющим трех и более детей";
9) Постановление администрации г. Тулы от 01.03.2019 N 659 "Об утверждении Положения о предоставлении индивидуальных источников ресурсоснабжения гражданам, воспитывающим ребенка-инвалида, детей-инвалидов";
10) Постановление администрации г. Тулы от 15.02.2022 N 81 "О признании утратившим силу постановления администрации города Тулы"
11) Постановление администрации г. Тулы от 11.12.2015 N 6197 "Об утверждении комплекса мер ("дорожной") карты по развитию жилищно-коммунального хозяйства муниципального образования города Тула"
12) Концессионное соглашение от 26.10.2023 №ДС/144 "О финансировании, проектировании, строительствеи эксплуатации объектов холодного водоснабжения г. Тулы"
13)Постановление администрации города Тулы от 13.03.2023 №102 "Об утверждении порядка предоставления из бюджета муниципального образования город Тула субсидии муниципальному унитарному предприятию муниципального образования город Тула "Ремжилхоз" в целях финансового обеспечения затрат на выполнение работ на объектах коммунальной инфраструктуры"
</t>
  </si>
  <si>
    <t xml:space="preserve">1) в  целом;
2) в  целом;
3) в целом;
4) в целом;
5) в целом;
6) в целом;
7) в целом;
8) в целом;
9) в целом;
10) в целом;
11) в целом;
12) в целом;
13) в целом;
</t>
  </si>
  <si>
    <r>
      <t>1) 11.08.2016, не установлен;
2) 16.01.2008,  не установлен;
3) 14.09.2018, не установлен;
4) 14.09.2018, не установлен;
5) 25.12.2020, не установлен;
6) 14.04.2021, не установлен;
7) 03.02.2021, не установлен;
8) 01.06.2018, не установлен;
9) 05.03.2019, не установлен;
10) 16.02.2022 не установлен;
11)12.12.2015 не установлен</t>
    </r>
    <r>
      <rPr>
        <u/>
        <sz val="9"/>
        <rFont val="Times New Roman"/>
        <family val="1"/>
        <charset val="204"/>
      </rPr>
      <t>;
12) 26.10.2023 не установлен;
13) 13.03.2023 не установлен</t>
    </r>
  </si>
  <si>
    <t xml:space="preserve">1) Постановление правительства Тульской области от 24.09.2015 N 433 "Об утверждении правил предоставления субсидий из бюджета Тульской области бюджетам муниципальных образований Тульской области на реализацию проекта"Народный бюджет";
2) Постановление правительства Тульской области от 20.02.2021 №63 "Об утверждении положения о проекте "Народный бюджет" в Тульской области"
3) Постановление правительства Тульской области от 07.04.2023 №181 "Об утверждении Правил предоставления в 2023 году иных межбюджетных трансфертов бюджетам муниципальных районов (городских округов) из бюджета Тульской области на устранение дефектов и повреждений асфальтобетонного покрытия автомобильных дорог местного значения"
</t>
  </si>
  <si>
    <t xml:space="preserve">1) в целом;
2) в целом; 
3) в целом;
4) в целом
</t>
  </si>
  <si>
    <t>1) 24.09.2015 - не установлен;
2) 20.02.2021 - не установлен;
3) 02.11.2023 - не установлен;
4) 10.04.2023- не установлен</t>
  </si>
  <si>
    <t xml:space="preserve">1) Решение Тульской городской Думы от 17.07.2013 N 63/1424 
"О муниципальном дорожном фонде муниципального образования город Тула и Порядке формирования и использования бюджетных ассигнований муниципального дорожного фонда муниципального образования город Тула"; 
2) Решение Тульской городской Думы от 31.01.2018 № 47/1156 "О Правилах благоустройства территории муниципального образования город Тула";
3)  Решение Тульской городской Думы от 23.09.2020 № 14/289 "Об утверждении Положения о проекте "Наш город" муниципального образования город Тула";
4)  Постановление администрации города Тулы от 09.08.2016 №3566 "Об утверждении Правил осуществления капитальных вложений в объекты муниципальной собственности за счет средств бюджета муниципального образования город Тула";
5) Постановление администрации города Тулы от 11.09.2018 №3302 "Об утверждении порядка финансирования расходов, связанных с подготовкой обоснования инвестиций и проведением технологического и ценового аудита обоснования инвестиций в отношении инвестиционных проектов по созданию объектов капитального строительства муниципальной собственности";
6) Постановление администрации города Тулы от 11.09.2018 №3303 "Об утверждении порядка подготовки и согласования проекта решения о заключении контракта, предметом которого является одновременно выполнение работ по проектированию, строительству и вводу в эксплуатацию объектов капитального строительства"; 
7) Постановление администрации города Тулы от 29.01.2021 №166 "Об утверждении Порядка принятия решения о подготовке и реализации бюджетных инвестиций, осуществляемых за счет средств бюджета муниципального образования город Тула";
8) Постановление администрации города Тулы от 28.10.2021 №1491  "Об утверждении Порядка предоставления из бюджета муниципального образования город Тула субсидии муниципальному казенному предприятию муниципального образования город Тула «Тулгорэлектротранс» на финансовое обеспечение затрат в связи с реализацией мероприятий, направленных на комплексное развитие транспортной инфраструктуры муниципального образования город Тула";
9) Постановление администрации города Тулы от 04.12.2018 №4394 "Об утверждении Порядка ремонта и содержания автомобильных дорог местного значения на территории муниципального образования город Тула";
10)  Постановление администрации города Тулы от 01.09.2017 №2822 "Об утверждении нормативов финансовых затрот на ремонт и содержание автомобильных дорог местного значения при определении размера ассигнований  из бюджета муниципального образования город Тула, предусматриваемых на эти цели";
</t>
  </si>
  <si>
    <t xml:space="preserve">1) 23.07.2013; не установлен;
2) 05.02.2018, не установлен;
3) 23.09.2020, не установлен;
4) 11.08.2016, не установлен;
6)  14.09.2018, не установлен;
7) 14.09.2018, не установлен;
8) 03.02.2021, не установлен;
9) 29.10.2021, не установлен;
10) 04.09.2017 не установлен
</t>
  </si>
  <si>
    <t xml:space="preserve">1) Постановление администрации города Тулы от 09.08.2016  №3566 "Об утверждении Правил осуществления капитальных вложений в объекты муниципальной собственности за счет средств бюджета муниципального образования город Тула";
2)  Решение Тульской городской Думы от 28.09.2011 №32/642 "О списании безнадежной к взысканию задолженности по оплате жилья и коммунальных услуг"; 
3) Постановление администрации города Тулы от 14.02.2014 № 302 "Об утверждении Порядка предоставления из бюджета муниципального образования город Тула субсидии на возмещение недополученных доходов";
4) Постановление администрации города Тулы от 03.04.2012 № 805 "Об утверждении Порядка списания безнадежной к взысканию задолженности по оплате жилья и коммунальных услуг с учетом неустоек (штрафов, пеней)";
5) Постановление администрации города Тулы от 11.09.2018 №3302 "Об утверждении порядка финансирования расходов, связанных с подготовкой обоснования инвестиций и проведением технологического и ценового аудита обоснования инвестиций
 в отношении инвестиционных проектов по созданию объектов капитального строительства муниципальной собственности";
6) Постановление администрации города Тулы от 11.09.2018 №3303 "Об утверждении порядка подготовки и согласования проекта решения о заключении контракта, предметом которого является одновременно выполнение работ по проектированию, строительству и вводу в эксплуатацию объектов капитального строительства";
7) Постановление администрации города Тулы от 09.08.2016 №3566 "Об утверждении Правил осуществления капитальных вложений в объекты муниципальной собственности за счет средств бюджета муниципального образования город Тула";
8) Постановление администрации города Тулы от 29.01.2021 №166 "Об утверждении Порядка принятия решения о подготовке и реализации бюджетных инвестиций, осуществляемых за счет средств бюджета муниципального образования город Тула";
9)  Решение Тульской городской Думы от 23.09.2020 № 14/289 "Об утверждении Положения о проекте "Наш город" муниципального образования город Тула";
10) Постановление администрации города Тулы от 08.06.2021 №1105 "Об утверждении Порядка предоставления из бюджета муниципального образования город Тула субсидии товариществам собственников жилья, товариществам собственников недвижимости, жилищным кооперативам и иным специализированным потребительским кооперативам, а также управляющим организациям в целях финансового обеспечения затрат по проведению капитального ремонта общего имущества  многоквартирных домов";
11) Постановление администрации г. Тулы от 13.05.2022 N 284 "Об утверждении Порядка предоставления из бюджета муниципального образования город Тула субсидий организациям, осуществляющим на территории муниципального образования город Тула деятельность по управлению (обслуживанию) многоквартирными домами, в целях финансового обеспечения затрат на выполнение мероприятий по подготовке многоквартирных домов, признанных в установленном законом порядке аварийными, подлежащими реконструкции или сносу, к отопительному сезону"
</t>
  </si>
  <si>
    <t xml:space="preserve">1) в целом; 
2) в целом;
3) в целом;
4) в целом;
5) в целом;
6) в целом;
7) в целом;
8) в целом;
9) в целом;
10) в целом;
11) в целом;
</t>
  </si>
  <si>
    <t xml:space="preserve">1) 11.08.2016, не установлен;
2) 29.09.2011, не установлен;
3) 20.02.2014, не установлен;
4) 03.04.2012, не установлен;
5) 14.09.2018, не установлен;
6) 14.09.2018, не установлен;
7) 11.08.2016, не установлен;
8) 03.02.2021, не установлен;
9) 23.09.2020, не установлен;
10) 09.06.2021, не установлен;
11) 16.05.2022, не установлен. </t>
  </si>
  <si>
    <t xml:space="preserve">1) Постановление правительства Тульской области от 31.10.2014 № 542
«Об утверждении тарифов на перевозки пассажиров и багажа автомобильным транспортом и городским наземным электрическим транспортом и стоимости месячных проездных билетов»; 
2)Постановление правительства Тульской области от 24.01.2023 N 21 "Об утверждении Правил предоставления субсидии из бюджета Тульской области бюджету муниципального образования город Тула в целях реализации мероприятий по модернизации пассажирского транспорта в городских агломерациях";
3)  Постановление правительства Тульской области от 29.08.2023 N 521 "Об утверждении детализированного перечня мероприятий, реализуемых в рамках мероприятий, одобренных президиумом (штабом) Правительственной комиссии по региональному развитию в Российской Федерации, источником финансового обеспечения расходов на реализацию которых являются бюджетные кредиты, предоставляемые Федеральным казначейством бюджетам субъектов Российской Федерации за счет временно свободных средств единого счета федерального бюджета"
4) Постановление правительства Тульской области от 18.02.2021 N 59 "Об утверждении регулируемых тарифов на перевозки пассажиров и багажа по муниципальным и межмуниципальным маршрутам регулярных перевозок в границах Тульской области"
</t>
  </si>
  <si>
    <t>1) 01.01.2015, не установлен;
2) 24.01.2023, не установлен;
3) 29.08.2023, не установлен;
4) 01.03.2021, не установлен</t>
  </si>
  <si>
    <t xml:space="preserve">1) Решение Тульской городской Думы от 25.02.2010 №86/1785 "О Правилах транспортного обслуживания населения в границах муниципального образования город Тула";
2)  Постановление администрации г. Тулы от 06.11.2014 № 3661 "О введении месячного электронного проездного талона для учащихся общеобразовательных учреждений муниципального образования город Тула";
3)  Постановление администрации г. Тулы от 06.11.2014 № 3662 "О введении на территории муниципального образования город Тула электронных проездных билетов";
4) Постановление администрации г. Тулы от 19.10.2015 № 5436 "Об утверждении объема транспортных услуг по маршрутной сети муниципального образования город Тула";
5) Постановление администрации г. Тулы от 14.09.2017 № 2957 "Об утверждении Порядка предоставления из бюджета муниципального образования город Тула субсидии перевозчикам на возмещение выпадающих доходов, недополученных в результате предоставления льгот по оплате проезда учащихся общеобразовательных учреждений муниципального образования город Тула";
6) Постановление администрации г. Тулы от 26.06.2020 N 1989  "Об утверждении Порядка предоставления из бюджета муниципального образования город Тула субсидии муниципальному казенному предприятию муниципального образования город Тула "Тулгорэлектротранс" на финансовое обеспечение деятельности";
7) Постановление администрации города Тулы от 09.08.2016 №3566 "Об утверждении Правил осуществления капитальных вложений в объекты муниципальной собственности за счет средств бюджета муниципального образования город Тула";
8) Постановление администрации города Тулы от 29.01.2021 №166 "Об утверждении Порядка принятия решения о подготовке и реализации бюджетных инвестиций, осуществляемых за счет средств бюджета муниципального образования город Тула"
9) Постановление администрации города Тулы от 29.03.2023 №151 "Об утверждении Порядка предоставления из бюджета муниципального образования город Тула субсидии муниципальному казенному предприятию муниципального образования город Тула "Тулгорэлектротранс" в целях возмещения затрат по уплате лизинговых платежей по договору финансовой аренды (лизинга) с акционерным обществом "Государственная транспортная лизинговая компания", г. Салехард, Ямало-Ненецкий автономный округ, подвижного состава наземного общественного пассажирского транспорта"
10) Постановление администрации города Тулы от 23.10.2023 №565 "Об утверждении порядка предоставления из бюджета муниципального образования город Тула субсидий перевозчикам на возмещение выпадающих доходов, недополученных в результате предоставления льгот по оплате проезда учащихся общеобразовательных учреждений муниципального образования город Тула"
</t>
  </si>
  <si>
    <t xml:space="preserve">1) в целом; 
2) в целом;
3) в целом;
4) в целом;
5) в целом;
6) в целом;
7) в целом;
8) в целом;
9) в целом;
10) в целом;
</t>
  </si>
  <si>
    <t xml:space="preserve">1) 04.03.2010, не установлен;
2) 13.11.2014, не установлен;
3) 13.11.2014, не установлен;
4) 01.01.2016, не установлен;
5) 15.09.2017, не установлен;
6) 26.06.2020, не установлен;
7) 11.08.2016, не установлен;
8) 03.02.2021, не установлен;
9) 25.01.2023, не установлен;
10) 25.10.2023, не установлен;
</t>
  </si>
  <si>
    <t xml:space="preserve">1) Закон Тульской области от 16.07.2012 № 1788-ЗТО "О регулировании отдельных отношений в сфере  молодежной политики в Тульской области"; 
2) Закон Тульской области от 30.09.2013 № 1989-ЗТО "Об образовании";
3) Постановление правительства Тульской области от 24.09.2015 N 433 "Об утверждении правил предоставления субсидий из бюджета Тульской области бюджетам муниципальных образований Тульской области на реализацию проекта"Народный бюджет";
4) Постановление правительства Тульской области от 20.02.2021 N 63 "Об утверждении Положения о проекте "Народный бюджет" в Тульской области"
</t>
  </si>
  <si>
    <t xml:space="preserve">1) в целом; 
2) в целом; 
3) в целом;
4) в целом;
</t>
  </si>
  <si>
    <r>
      <t>1) 30.07.2012, не установлен; 
2) 13.10.2013, не установлен; 
3) 24.09.2015 - не установлен;
4</t>
    </r>
    <r>
      <rPr>
        <sz val="9"/>
        <color indexed="8"/>
        <rFont val="Times New Roman"/>
        <family val="1"/>
        <charset val="204"/>
      </rPr>
      <t>) 20.02.2021 - не установлен</t>
    </r>
  </si>
  <si>
    <t xml:space="preserve">1)  Решение Тульской городской Думы от 26.12.2007 № 39/880 "О Положении "О порядке 
владения, пользования и распоряжения имуществом, находящимся в собственности 
муниципального образования город Тула";
2) Постановление администрации г. Тулы от 15.03.2017 № 742 "Об
утверждении Положения о порядке конкурсного отбора дворовых
территорий и территорий общего пользования для выполнения работ
по благоустройству";
3) Решение Тульской городской Думы от 31.01.2018 № 47/1156 "О Правилах
благоустройства территории муниципального образования город Тула";
4) Постановление администрации г. Тулы от 20.12.2010 № 3971"Об утверждении Порядка создания, реорганизации, изменения типа и ликвидации муниципальных учреждений, а также утверждения уставов муниципальных учреждений и внесения в них изменений";
5)  Решение Тульской городской Думы от 23.09.2020 № 14/289 "Об утверждении Положения о проекте "Наш город" муниципального образования город Тула";                                 
6) Постановление администрации города Тулы от 30.12.2022 № 703 «Об утверждении Порядка предоставления из бюджета муниципального образования город Тула субсидии муниципальному казенному предприятию муниципального образования город Тула «Тулагорсвет» на организацию наружного освещения территории муниципального образования город Тула и обеспечение работоспособности специальных наружных установок и других конструкций, питающихся от линий электропередач» </t>
  </si>
  <si>
    <t xml:space="preserve">1) в целом;
2) в целом;
3) в целом;
4) в целом;
5) в целом;
6) в целом;                            
</t>
  </si>
  <si>
    <t>1) 16.01.2008, не установлен;
2) 17.03.2017, не установлен;
3) 27.06.2017, не установлен;
4) 05.02.2018 - не установлен;
5) 23.09.2020, не установлен;
6) 01.01.2023, не установлен</t>
  </si>
  <si>
    <t xml:space="preserve">1) Постановление Правительства Тульской области от 22.05.2023 N 277 "О внесении изменений и дополнений в Постановление правительства Тульской области от 17.12.2013 N 755" (вместе с "Правилами предоставления и распределения субсидий из бюджета Тульской области бюджетам муниципальных образований Тульской области на создание туристской инфраструктуры на территории муниципальных образований Тульской области", "Правилами предоставления субсидии из бюджета Тульской области бюджетам муниципальных образований Тульской области на государственную поддержку региональных программ по проектированию туристского кода центра города")
</t>
  </si>
  <si>
    <t xml:space="preserve">1) 22.05.2023 не определен;
</t>
  </si>
  <si>
    <t xml:space="preserve">1) Постановление администрации г. Тулы от 26.09.2022 N 523 "Об утверждении Порядка предоставления из бюджета муниципального образования город Тула субсидии обществу с ограниченной ответственностью "Континент+" в целях возмещения затрат, понесенных в 2022 году, на содержание безнадзорных животных, не выпущенных в прежнюю среду обитания по истечении установленного срока в рамках переданных полномочий"
2) Постановление администрации г. Тулы от 28.03.2023 N 140 "Об утверждении Порядка предоставления из бюджета муниципального образования город Тула субсидии обществу с ограниченной ответственностью "Континент+" в целях возмещения затрат, понесенных на содержание животных без владельцев, не выпущенных в прежнюю среду обитания по истечении установленного срока, отловленных в рамках переданных государственных полномочий"
</t>
  </si>
  <si>
    <t xml:space="preserve">1)в целом;
2)в целом
</t>
  </si>
  <si>
    <t>1) 28.09.2022, не установлен
2) 29.03.2023, не установлен</t>
  </si>
  <si>
    <t>1) Закон Тульской области от 07.12.2005 № 655-ЗТО "Об административных комиссиях в Тульской области и о наделении органов местного самоуправления отдельными государственными полномочиями по созданию административных комиссий";
2) Закон Тульской области от 07.12.2005 № 657-ЗТО "О комиссиях по делам несовершеннолетних и защите их прав в Тульской области и наделении органов местного самоуправления отдельными государственными полномочиями по образованию и организации деятельности комиссий по делам несовершеннолетних и защите их прав";
3) Закон Тульской области от 03.06.2013 № 1952-ЗТО "О наделении органов местного самоуправления в Тульской области государственными полномочиями по организации на территории Тульской области мероприятий при осуществлении деятельности по обращению с животными без владельцев"
4) Закон Тульской области от 26.03.2021 № 26-ЗТО  "О прекращении осуществления органами местного самоуправления в Тульской области государственных полномочий на государственную регистрацию актов гражданского состояния"</t>
  </si>
  <si>
    <t>1) п.п.3 п.1 ст.12;
2) п.п.3 п.1 ст.16
3) в целом;
4) в целом</t>
  </si>
  <si>
    <t>1)  01.01.2006 не установлен;
2) 01.01.2006, не установлен
3) 01.07.2013, не установлен;
4) 01.07.2021 - не установлен</t>
  </si>
  <si>
    <t>1) Федеральный закон от 06.10.2003 № 131-ФЗ "Об общих принципах организации местного самоуправления в Российской Федерации"; 
2) Федеральный закон от 26.02.1997 № 31-ФЗ  "О мобилизационной подготовке и мобилизации в Российской Федерации";
3) Постановление правительства Российской Федерации от 24.12.1996 № 1539-89 "Об утверждении Положения о финансировании мероприятий по мобилизационной подготовке экономики"</t>
  </si>
  <si>
    <t xml:space="preserve">1) Постановление администрации города Тулы от 05.05.2015 № 2354 "Об обеспечении первичных мер пожарной безопасности на территории муниципального образования город Тула";
2) Постановление администрации города Тулы от 07.12.2018 № 4445 "О пунктах временного размещения населения";                                                                                   3) Постановление администрации города Тулы  от 06.08.2015 № 4117 "О создании и использовании резерва финансовых и материальных ресурсов для ликвидации чрезвычайных ситуаций на территории муниципальногообразования город Тула";                                                                   4) Постановление администрации города Тулы от 04.06.2021 № 1093 "О создании и использовании резерва финансовых и материальных ресурсов для ликвидации чрезвычайных ситуаций на территории муниципальногообразования город Тула";                                                                      5) Постановление администрации города Тулы от 23.05.2016 № 2209 "Об утверждении Положения о порядке оповещения и информирования населения муниципального образования город Тула об угрозе возникновения или возникновении чрезвычайных ситуаций мирного и военного времени";                                                                                                             6) Постановление администрации города Тулы от 06.02.2017 № 274 "О закреплении на праве оперативного управления за муниципальным учреждением "Центр гражданской защиты и спасательных работ города Тулы" муниципального недвижимого имущества;                                                                     7) Постановление администрации города Тулы от 27.03.2017 № 864 "О закреплении на праве оперативного управления за муниципальным учреждением "Центр гражданской защиты и спасательных работ города Тулы" муниципального недвижимого имущества;                                                                               8) Постановление администрации города Тулы от 04.07.2018 № 2315"О закреплении на праве оперативного управления за муниципальным учреждением "Центр гражданской защиты и спасательных работ города Тулы" муниципального недвижимого имущества;                                                                             9) Постановление администрации города Тулы от 12.04.2019 № 1228"О закреплении на праве оперативного управления за муниципальным учреждением "Центр гражданской защиты и спасательных работ города Тулы" муниципального недвижимого имущества расположенного по адресу: г.Тула, на территории ЦПКиО им.П,П, Белоусова;                                                                       10) Постановление администрации города Тулы от 06.04.2020 № 1148"О закреплении на праве оперативного управления за муниципальным учреждением "Центр гражданской защиты и спасательных работ города Тулы" муниципального недвижимого имущества; 10) Постановление администрации города Тулы от 22.04.2020 № 1338"О закреплении на праве оперативного управления за муниципальным учреждением "Центр гражданской защиты и спасательных работ города Тулы" муниципального недвижимого имущества расположенного по адресу: г.Тула, Центральный район, ул.Станиславского-ул.Некрасова;
</t>
  </si>
  <si>
    <t xml:space="preserve">1) в целом;
2) в целом;                          3) в целом;                           4) в целом;                                     5) в целом;                         6) в целом;                    7) в целом;                       8) в целом;
9) в целом;
10) в целом
</t>
  </si>
  <si>
    <t xml:space="preserve">1) 07.05.2015, не установлен;
2) 07.12.2018, не установлен;                     3) 06.08.2015, не установлен;
4) 07.06.2021, не установлен;                    5) 25.05.2016, не установлен;                   6) 06.02.2017, не установлен;              7) 27.03.2017, не установлен;                 7) 04.07.2018, не установлен;                  8) 12.04.2019, не установлен;             9) 06.04.2020, не установлен;                10) 22.04.2020, не установлен                   
</t>
  </si>
  <si>
    <t xml:space="preserve">1) Закон Тульской области от 10.07.2014 №2168-ЗТО "О регулировании отдельных правоотношений, связанных с организацией и деятельностью органов местного самоуправления на территории Тульской области";
2) Закон Тульской области от 11.11.2005 № 639-ЗТО "О межбюджетных отношениях между органами государственной власти Тульской области и органами местного самоуправления муниципальных образований Тульской области";
3) Закон Тульской области от 25.07.2005 № 609-ЗТО "О ежемесячной доплате к пенсии лицам, замещавшим государственные должности Тульской области и муниципальные должности в Тульской области"; 
4) Закон Тульской области от 25.07.2005 № 610-ЗТО "О пенсии за выслугу лет государственным гражданским служащим Тульской области и муниципальным служащим в Тульской области";
5) Постановление администрации Тульской области от 29.06.2011 № 512 "Об организации ипроведении мониторинга качества управления муниципальными финансами и платежеспособности.
</t>
  </si>
  <si>
    <t xml:space="preserve">1) в целом;
2) в целом; 
3) в целом; 
4) в целом;
5) в целом. 
</t>
  </si>
  <si>
    <t xml:space="preserve">1) 22.07.2014, не установлен;
2) 01.01.2006, не установлен;
3) 08.08.2005, не установлен; 
4) 14.08.2005, не установлен; 
5) 07.07.2011, не установлен.
</t>
  </si>
  <si>
    <r>
      <t>1)</t>
    </r>
    <r>
      <rPr>
        <sz val="9"/>
        <color indexed="10"/>
        <rFont val="Times New Roman"/>
        <family val="1"/>
        <charset val="204"/>
      </rPr>
      <t xml:space="preserve"> </t>
    </r>
    <r>
      <rPr>
        <sz val="9"/>
        <rFont val="Times New Roman"/>
        <family val="1"/>
        <charset val="204"/>
      </rPr>
      <t xml:space="preserve">Решение Тульской городской Думы от 15.12.2021 № 30/684
"Об утверждении структуры администрации муниципального образования город Тула"
2) Решение Тульской городской Думы от 29.06.2022 N 37/822
"Об утверждении структуры администрации муниципального образования город Тула"
3) Решение Тульской городской Думы от 26.04.2023 № 48/1053
"Об утверждении структуры администрации муниципального образования город Тула"
</t>
    </r>
  </si>
  <si>
    <t xml:space="preserve">1) в целом;
2) в целом:
3) в целом.
</t>
  </si>
  <si>
    <t>1) 15.12.2021 по 28.06.2022
2) 29.06.2022 по 25.04.2023, не установлен;
3) 26.04.2023, не установлен</t>
  </si>
  <si>
    <t>1) в целом; 
2) в целом;
3) в целом.</t>
  </si>
  <si>
    <t>1) 08.08.2017, не установлен;
2) 31.07.2015 - не установлен;
3) 15.03.2023, не установлен.</t>
  </si>
  <si>
    <t>установление, изменение и отмена местных налогов и сборов муниципального, городского округа</t>
  </si>
  <si>
    <t xml:space="preserve">1)Постановление администрации г. Тулы от 20.12.2010 № 3971 "Об утверждении Порядка создания, реорганизации, изменения типа и ликвидации муниципальных учреждений, а также утверждения уставов муниципальных учреждений и внесения в них изменений";
2) Постановление администрации г. Тулы от 18.09.2015 №4937"Об утверждении Порядка формирования муниципального задания на оказание муниципальных услуг (выполнение работ) в отношении муниципальных учреждений муниципального образования город Тула и финансового обеспечения выполнения муниципального задания";
3) Постановление администрации г. Тулы от 14.10.2013№ 3368
"Об установлении повышающего коэффициента к окладу работникам муниципальных культурно-досуговых учреждений (клубов)".
</t>
  </si>
  <si>
    <t xml:space="preserve">1) Постановление администрации г. Тулы от 20.12.2010 № 3971 "Об утверждении Порядка создания, реорганизации, изменения типа и ликвидации муниципальных учреждений, а также утверждения уставов муниципальных учреждений и внесения в них изменений";
2) Постановление администрации г. Тулы от 18.09.2015 № 4937"Об утверждении Порядка формирования муниципального задания на оказание муниципальных услуг (выполнение работ) в отношении муниципальных учреждений муниципального образования город Тула и финансового обеспечения выполнения муниципального задания";
3) Постановление администрации г. Тулы от 14.10.2013 № 3368 "Об установлении повышающего коэффициента к окладу работникам муниципальных культурно-досуговых учреждений (клубов)"                               
</t>
  </si>
  <si>
    <t xml:space="preserve">1) в целом;
2) в целом;
3) в целом                   
</t>
  </si>
  <si>
    <t xml:space="preserve">1) 01.01.2011, не установлен;
2) 01.01.2016, не установлен;
3) 01.06.2013 - 27.07.2023                
</t>
  </si>
  <si>
    <t xml:space="preserve"> организация и осуществление мероприятий по мобилизационной подготовке муниципальных предприятий и учреждений, находящихся на территории муниципального, городского округа</t>
  </si>
  <si>
    <t>Исполнители:</t>
  </si>
  <si>
    <t xml:space="preserve">Морозова С.А. </t>
  </si>
  <si>
    <t xml:space="preserve">финансовое управление, заместитель начальника отдела </t>
  </si>
  <si>
    <t>финансирования социальной сферы и органов местного самоуправления</t>
  </si>
  <si>
    <t>тел. (4872) 36-76-54 MorozovaSA@cityadm.tula.ru</t>
  </si>
  <si>
    <t>Лялина Н.А.</t>
  </si>
  <si>
    <t>финансирования городского хозяйства и благоустройства</t>
  </si>
  <si>
    <t xml:space="preserve">финансовое управление, консультант отдела </t>
  </si>
  <si>
    <t>тел. (4872) 30-78-73 LyalinaNA@cityadm.tula.ru</t>
  </si>
  <si>
    <t>Казакова И.А.</t>
  </si>
  <si>
    <t xml:space="preserve">финансовое управление, главный специалист бюджетного отдела </t>
  </si>
  <si>
    <t>тел. (4872) 36-63-68 KazakovaIA@cityadm.tula.ru</t>
  </si>
  <si>
    <t>Федеральный закон от 12.06.2002 № 67-ФЗ "Об основных гарантиях избирательных прав и права на участие в референдуме граждан Российской Федерации"</t>
  </si>
  <si>
    <t>ст. 57</t>
  </si>
  <si>
    <t xml:space="preserve">Закон Тульской области от 08.07.2008 № 1055-ЗТО "О регулировании отдельных правоотношений, связанных с выборами депутатов представительных органов муниципальных образований, членов иных выборных органов местного самоуправления" </t>
  </si>
  <si>
    <t>п. 3, ст. 28</t>
  </si>
  <si>
    <t>15.06.2002, не установлен</t>
  </si>
  <si>
    <t>10.07.2008, не установлен</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</si>
</sst>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7">
    <font>
      <sz val="10"/>
      <name val="Arial Cyr"/>
      <charset val="204"/>
    </font>
    <font>
      <sz val="9"/>
      <name val="Times New Roman"/>
      <family val="1"/>
      <charset val="204"/>
    </font>
    <font>
      <u/>
      <sz val="9"/>
      <name val="Times New Roman"/>
      <family val="1"/>
      <charset val="204"/>
    </font>
    <font>
      <sz val="8"/>
      <name val="Times New Roman"/>
      <family val="1"/>
      <charset val="204"/>
    </font>
    <font>
      <sz val="9"/>
      <color indexed="8"/>
      <name val="Times New Roman"/>
      <family val="1"/>
      <charset val="204"/>
    </font>
    <font>
      <sz val="9"/>
      <color indexed="10"/>
      <name val="Times New Roman"/>
      <family val="1"/>
      <charset val="204"/>
    </font>
    <font>
      <sz val="10"/>
      <color indexed="10"/>
      <name val="Arial Cyr"/>
      <charset val="204"/>
    </font>
    <font>
      <sz val="10"/>
      <color indexed="50"/>
      <name val="Arial Cyr"/>
      <charset val="204"/>
    </font>
    <font>
      <sz val="8"/>
      <name val="Arial Cyr"/>
      <charset val="204"/>
    </font>
    <font>
      <sz val="8"/>
      <color indexed="10"/>
      <name val="Times New Roman"/>
      <family val="1"/>
      <charset val="204"/>
    </font>
    <font>
      <sz val="10"/>
      <name val="Times New Roman"/>
      <family val="1"/>
      <charset val="204"/>
    </font>
    <font>
      <sz val="10"/>
      <name val="Arial Cyr"/>
      <charset val="1"/>
    </font>
    <font>
      <sz val="8"/>
      <name val="ITC Avant Garde Gothic"/>
      <family val="2"/>
      <charset val="1"/>
    </font>
    <font>
      <b/>
      <sz val="8"/>
      <name val="Times New Roman"/>
      <family val="1"/>
      <charset val="204"/>
    </font>
    <font>
      <sz val="11"/>
      <name val="Times New Roman"/>
      <family val="1"/>
      <charset val="204"/>
    </font>
    <font>
      <sz val="11"/>
      <name val="ITC Avant Garde Gothic"/>
      <family val="2"/>
      <charset val="1"/>
    </font>
    <font>
      <sz val="12"/>
      <name val="Times New Roman"/>
      <family val="1"/>
      <charset val="204"/>
    </font>
  </fonts>
  <fills count="6">
    <fill>
      <patternFill patternType="none"/>
    </fill>
    <fill>
      <patternFill patternType="gray125"/>
    </fill>
    <fill>
      <patternFill patternType="solid">
        <fgColor indexed="9"/>
        <bgColor indexed="26"/>
      </patternFill>
    </fill>
    <fill>
      <patternFill patternType="solid">
        <fgColor indexed="13"/>
        <bgColor indexed="34"/>
      </patternFill>
    </fill>
    <fill>
      <patternFill patternType="solid">
        <fgColor rgb="FFFFFF00"/>
        <bgColor indexed="64"/>
      </patternFill>
    </fill>
    <fill>
      <patternFill patternType="solid">
        <fgColor rgb="FFFF0000"/>
        <bgColor indexed="64"/>
      </patternFill>
    </fill>
  </fills>
  <borders count="14">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s>
  <cellStyleXfs count="1">
    <xf numFmtId="0" fontId="0" fillId="0" borderId="0"/>
  </cellStyleXfs>
  <cellXfs count="284">
    <xf numFmtId="0" fontId="0" fillId="0" borderId="0" xfId="0"/>
    <xf numFmtId="0" fontId="1" fillId="0" borderId="0" xfId="0" applyFont="1"/>
    <xf numFmtId="0" fontId="1" fillId="0" borderId="0" xfId="0" applyFont="1" applyAlignment="1">
      <alignment horizontal="right"/>
    </xf>
    <xf numFmtId="0" fontId="1" fillId="2" borderId="1" xfId="0" applyFont="1" applyFill="1" applyBorder="1" applyAlignment="1">
      <alignment horizontal="center" wrapText="1"/>
    </xf>
    <xf numFmtId="0" fontId="1" fillId="2" borderId="1" xfId="0" applyFont="1" applyFill="1" applyBorder="1" applyAlignment="1">
      <alignment horizontal="center"/>
    </xf>
    <xf numFmtId="0" fontId="1" fillId="2" borderId="1" xfId="0" applyFont="1" applyFill="1" applyBorder="1" applyAlignment="1">
      <alignment horizontal="left" vertical="top"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xf>
    <xf numFmtId="0" fontId="1" fillId="2" borderId="1" xfId="0" applyFont="1" applyFill="1" applyBorder="1" applyAlignment="1">
      <alignment horizontal="left" wrapText="1"/>
    </xf>
    <xf numFmtId="0" fontId="1" fillId="2" borderId="1" xfId="0" applyFont="1" applyFill="1" applyBorder="1" applyAlignment="1">
      <alignment wrapText="1"/>
    </xf>
    <xf numFmtId="0" fontId="1" fillId="2" borderId="1" xfId="0" applyFont="1" applyFill="1" applyBorder="1"/>
    <xf numFmtId="49" fontId="1" fillId="2" borderId="1" xfId="0" applyNumberFormat="1" applyFont="1" applyFill="1" applyBorder="1" applyAlignment="1">
      <alignment horizontal="center"/>
    </xf>
    <xf numFmtId="49" fontId="1" fillId="2" borderId="2" xfId="0" applyNumberFormat="1" applyFont="1" applyFill="1" applyBorder="1" applyAlignment="1">
      <alignment horizontal="center"/>
    </xf>
    <xf numFmtId="0" fontId="1" fillId="2" borderId="1" xfId="0" applyFont="1" applyFill="1" applyBorder="1" applyAlignment="1">
      <alignment horizontal="center" vertical="top"/>
    </xf>
    <xf numFmtId="0" fontId="1" fillId="2" borderId="1" xfId="0" applyFont="1" applyFill="1" applyBorder="1" applyAlignment="1">
      <alignment vertical="center" wrapText="1"/>
    </xf>
    <xf numFmtId="0" fontId="1" fillId="2" borderId="1" xfId="0" applyFont="1" applyFill="1" applyBorder="1" applyAlignment="1" applyProtection="1">
      <alignment horizontal="left" vertical="top" wrapText="1"/>
      <protection locked="0"/>
    </xf>
    <xf numFmtId="0" fontId="1" fillId="2" borderId="3" xfId="0" applyFont="1" applyFill="1" applyBorder="1" applyAlignment="1" applyProtection="1">
      <alignment horizontal="left" vertical="top" wrapText="1"/>
      <protection locked="0"/>
    </xf>
    <xf numFmtId="0" fontId="3" fillId="2" borderId="1" xfId="0" applyFont="1" applyFill="1" applyBorder="1" applyAlignment="1" applyProtection="1">
      <alignment horizontal="left" vertical="top" wrapText="1"/>
      <protection locked="0"/>
    </xf>
    <xf numFmtId="0" fontId="1" fillId="2" borderId="2" xfId="0" applyFont="1" applyFill="1" applyBorder="1" applyAlignment="1" applyProtection="1">
      <alignment horizontal="left" vertical="top" wrapText="1"/>
      <protection locked="0"/>
    </xf>
    <xf numFmtId="0" fontId="1" fillId="2" borderId="1" xfId="0" applyFont="1" applyFill="1" applyBorder="1" applyAlignment="1" applyProtection="1">
      <alignment vertical="top" wrapText="1"/>
      <protection locked="0"/>
    </xf>
    <xf numFmtId="0" fontId="1" fillId="2" borderId="4" xfId="0" applyFont="1" applyFill="1" applyBorder="1" applyAlignment="1" applyProtection="1">
      <alignment horizontal="left" vertical="top" wrapText="1"/>
      <protection locked="0"/>
    </xf>
    <xf numFmtId="0" fontId="1" fillId="2" borderId="5" xfId="0" applyFont="1" applyFill="1" applyBorder="1" applyAlignment="1" applyProtection="1">
      <alignment horizontal="left" vertical="top" wrapText="1"/>
      <protection locked="0"/>
    </xf>
    <xf numFmtId="0" fontId="1" fillId="2" borderId="2"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1" xfId="0" applyFont="1" applyFill="1" applyBorder="1" applyAlignment="1">
      <alignment horizontal="left"/>
    </xf>
    <xf numFmtId="0" fontId="4" fillId="2" borderId="1" xfId="0" applyFont="1" applyFill="1" applyBorder="1" applyAlignment="1">
      <alignment horizontal="left" vertical="top" wrapText="1"/>
    </xf>
    <xf numFmtId="0" fontId="1" fillId="2" borderId="2"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 xfId="0" applyFont="1" applyFill="1" applyBorder="1" applyAlignment="1">
      <alignment horizontal="left" vertical="top"/>
    </xf>
    <xf numFmtId="14" fontId="1" fillId="2" borderId="2" xfId="0" applyNumberFormat="1" applyFont="1" applyFill="1" applyBorder="1" applyAlignment="1">
      <alignment horizontal="left" vertical="top" wrapText="1"/>
    </xf>
    <xf numFmtId="0" fontId="1" fillId="2" borderId="4" xfId="0" applyFont="1" applyFill="1" applyBorder="1" applyAlignment="1">
      <alignment horizontal="left" vertical="top"/>
    </xf>
    <xf numFmtId="0" fontId="1" fillId="2" borderId="5" xfId="0" applyFont="1" applyFill="1" applyBorder="1" applyAlignment="1">
      <alignment horizontal="left" vertical="top"/>
    </xf>
    <xf numFmtId="49" fontId="3" fillId="0" borderId="1" xfId="0" applyNumberFormat="1" applyFont="1" applyBorder="1" applyAlignment="1">
      <alignment horizontal="center"/>
    </xf>
    <xf numFmtId="0" fontId="1" fillId="2" borderId="2" xfId="0" applyFont="1" applyFill="1" applyBorder="1" applyAlignment="1">
      <alignment vertical="top" wrapText="1"/>
    </xf>
    <xf numFmtId="0" fontId="1" fillId="2" borderId="5" xfId="0" applyFont="1" applyFill="1" applyBorder="1" applyAlignment="1">
      <alignment vertical="top" wrapText="1"/>
    </xf>
    <xf numFmtId="0" fontId="1" fillId="2" borderId="2" xfId="0" applyFont="1" applyFill="1" applyBorder="1" applyAlignment="1">
      <alignment horizontal="left" vertical="top"/>
    </xf>
    <xf numFmtId="164" fontId="1" fillId="0" borderId="0" xfId="0" applyNumberFormat="1" applyFont="1"/>
    <xf numFmtId="0" fontId="0" fillId="0" borderId="0" xfId="0" applyFont="1"/>
    <xf numFmtId="0" fontId="6" fillId="0" borderId="0" xfId="0" applyFont="1"/>
    <xf numFmtId="0" fontId="7" fillId="0" borderId="0" xfId="0" applyFont="1"/>
    <xf numFmtId="0" fontId="3" fillId="0" borderId="1" xfId="0" applyFont="1" applyBorder="1" applyAlignment="1">
      <alignment horizontal="center" wrapText="1"/>
    </xf>
    <xf numFmtId="0" fontId="3" fillId="2" borderId="1" xfId="0" applyFont="1" applyFill="1" applyBorder="1" applyAlignment="1">
      <alignment horizontal="center"/>
    </xf>
    <xf numFmtId="0" fontId="8" fillId="0" borderId="1" xfId="0" applyFont="1" applyBorder="1" applyAlignment="1">
      <alignment horizontal="center"/>
    </xf>
    <xf numFmtId="0" fontId="3" fillId="2" borderId="1" xfId="0" applyFont="1" applyFill="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xf>
    <xf numFmtId="164" fontId="3" fillId="0" borderId="1" xfId="0" applyNumberFormat="1" applyFont="1" applyBorder="1" applyAlignment="1">
      <alignment horizontal="center"/>
    </xf>
    <xf numFmtId="0" fontId="3" fillId="2" borderId="1" xfId="0" applyFont="1" applyFill="1" applyBorder="1" applyAlignment="1">
      <alignment wrapText="1"/>
    </xf>
    <xf numFmtId="0" fontId="10" fillId="0" borderId="1" xfId="0" applyFont="1" applyBorder="1" applyAlignment="1">
      <alignment wrapText="1"/>
    </xf>
    <xf numFmtId="0" fontId="0" fillId="0" borderId="1" xfId="0" applyBorder="1"/>
    <xf numFmtId="164" fontId="3" fillId="3" borderId="1" xfId="0" applyNumberFormat="1" applyFont="1" applyFill="1" applyBorder="1"/>
    <xf numFmtId="164" fontId="9" fillId="3" borderId="1" xfId="0" applyNumberFormat="1" applyFont="1" applyFill="1" applyBorder="1"/>
    <xf numFmtId="0" fontId="3" fillId="2" borderId="1" xfId="0" applyFont="1" applyFill="1" applyBorder="1" applyAlignment="1">
      <alignment vertical="top" wrapText="1"/>
    </xf>
    <xf numFmtId="164" fontId="3" fillId="0" borderId="1" xfId="0" applyNumberFormat="1" applyFont="1" applyBorder="1"/>
    <xf numFmtId="164" fontId="9" fillId="0" borderId="1" xfId="0" applyNumberFormat="1" applyFont="1" applyBorder="1"/>
    <xf numFmtId="0" fontId="3" fillId="0" borderId="4" xfId="0" applyFont="1" applyBorder="1" applyAlignment="1">
      <alignment horizontal="center" vertical="center" wrapText="1"/>
    </xf>
    <xf numFmtId="49" fontId="3" fillId="0" borderId="2" xfId="0" applyNumberFormat="1" applyFont="1" applyBorder="1" applyAlignment="1">
      <alignment horizontal="center"/>
    </xf>
    <xf numFmtId="0" fontId="3" fillId="2" borderId="1" xfId="0" applyFont="1" applyFill="1" applyBorder="1" applyAlignment="1">
      <alignment horizontal="center" vertical="top"/>
    </xf>
    <xf numFmtId="0" fontId="3" fillId="0" borderId="4" xfId="0" applyFont="1" applyBorder="1" applyAlignment="1">
      <alignment vertical="center" wrapText="1"/>
    </xf>
    <xf numFmtId="164" fontId="0" fillId="0" borderId="1" xfId="0" applyNumberFormat="1" applyBorder="1"/>
    <xf numFmtId="164" fontId="0" fillId="0" borderId="1" xfId="0" applyNumberFormat="1" applyFont="1" applyBorder="1"/>
    <xf numFmtId="164" fontId="6" fillId="0" borderId="1" xfId="0" applyNumberFormat="1" applyFont="1" applyBorder="1"/>
    <xf numFmtId="0" fontId="3" fillId="2" borderId="1" xfId="0" applyFont="1" applyFill="1" applyBorder="1" applyAlignment="1">
      <alignment horizontal="left" vertical="top" wrapText="1"/>
    </xf>
    <xf numFmtId="0" fontId="10" fillId="0" borderId="1" xfId="0" applyFont="1" applyBorder="1" applyAlignment="1">
      <alignment horizontal="center" wrapText="1"/>
    </xf>
    <xf numFmtId="0" fontId="3" fillId="2" borderId="2" xfId="0" applyFont="1" applyFill="1" applyBorder="1" applyAlignment="1">
      <alignment horizontal="center" vertical="center"/>
    </xf>
    <xf numFmtId="164" fontId="0" fillId="3" borderId="1" xfId="0" applyNumberFormat="1" applyFont="1" applyFill="1" applyBorder="1"/>
    <xf numFmtId="0" fontId="3" fillId="2" borderId="2" xfId="0" applyFont="1" applyFill="1" applyBorder="1" applyAlignment="1">
      <alignment vertical="top" wrapText="1"/>
    </xf>
    <xf numFmtId="164" fontId="3" fillId="0" borderId="1" xfId="0" applyNumberFormat="1" applyFont="1" applyBorder="1" applyAlignment="1"/>
    <xf numFmtId="0" fontId="3" fillId="2" borderId="2" xfId="0" applyFont="1" applyFill="1" applyBorder="1" applyAlignment="1">
      <alignment horizontal="left" vertical="top" wrapText="1"/>
    </xf>
    <xf numFmtId="164" fontId="11" fillId="0" borderId="1" xfId="0" applyNumberFormat="1" applyFont="1" applyBorder="1"/>
    <xf numFmtId="0" fontId="10" fillId="0" borderId="2" xfId="0" applyFont="1" applyBorder="1" applyAlignment="1">
      <alignment wrapText="1"/>
    </xf>
    <xf numFmtId="0" fontId="0" fillId="0" borderId="2" xfId="0" applyBorder="1"/>
    <xf numFmtId="0" fontId="3" fillId="2" borderId="5" xfId="0" applyFont="1" applyFill="1" applyBorder="1" applyAlignment="1">
      <alignment horizontal="center" vertical="center"/>
    </xf>
    <xf numFmtId="164" fontId="3" fillId="3" borderId="1" xfId="0" applyNumberFormat="1" applyFont="1" applyFill="1" applyBorder="1" applyAlignment="1">
      <alignment horizontal="center"/>
    </xf>
    <xf numFmtId="0" fontId="10" fillId="0" borderId="2" xfId="0" applyFont="1" applyBorder="1" applyAlignment="1">
      <alignment horizontal="center" wrapText="1"/>
    </xf>
    <xf numFmtId="164" fontId="0" fillId="2" borderId="1" xfId="0" applyNumberFormat="1" applyFont="1" applyFill="1" applyBorder="1"/>
    <xf numFmtId="164" fontId="12" fillId="0" borderId="1" xfId="0" applyNumberFormat="1" applyFont="1" applyBorder="1"/>
    <xf numFmtId="0" fontId="3" fillId="2" borderId="5" xfId="0" applyFont="1" applyFill="1" applyBorder="1" applyAlignment="1">
      <alignment vertical="top" wrapText="1"/>
    </xf>
    <xf numFmtId="0" fontId="0" fillId="0" borderId="1" xfId="0" applyBorder="1" applyAlignment="1">
      <alignment wrapText="1"/>
    </xf>
    <xf numFmtId="0" fontId="10" fillId="0" borderId="5" xfId="0" applyFont="1" applyBorder="1" applyAlignment="1">
      <alignment horizontal="center" wrapText="1"/>
    </xf>
    <xf numFmtId="0" fontId="0" fillId="0" borderId="5" xfId="0" applyBorder="1" applyAlignment="1">
      <alignment horizontal="center"/>
    </xf>
    <xf numFmtId="0" fontId="3" fillId="0" borderId="5" xfId="0" applyFont="1" applyBorder="1" applyAlignment="1">
      <alignment horizontal="left" vertical="top" wrapText="1"/>
    </xf>
    <xf numFmtId="0" fontId="3" fillId="0" borderId="5" xfId="0" applyFont="1" applyBorder="1" applyAlignment="1">
      <alignment horizontal="center" vertical="center"/>
    </xf>
    <xf numFmtId="0" fontId="3" fillId="0" borderId="2" xfId="0" applyFont="1" applyBorder="1" applyAlignment="1">
      <alignment horizontal="left" vertical="top" wrapText="1"/>
    </xf>
    <xf numFmtId="0" fontId="3" fillId="0" borderId="2" xfId="0" applyFont="1" applyBorder="1" applyAlignment="1">
      <alignment horizontal="center" vertical="center"/>
    </xf>
    <xf numFmtId="0" fontId="0" fillId="0" borderId="5" xfId="0" applyBorder="1" applyAlignment="1">
      <alignment horizontal="center" wrapText="1"/>
    </xf>
    <xf numFmtId="0" fontId="3" fillId="2" borderId="5" xfId="0" applyFont="1" applyFill="1" applyBorder="1" applyAlignment="1">
      <alignment horizontal="left" vertical="top" wrapText="1"/>
    </xf>
    <xf numFmtId="164" fontId="3" fillId="0" borderId="1" xfId="0" applyNumberFormat="1" applyFont="1" applyBorder="1" applyAlignment="1">
      <alignment horizontal="right"/>
    </xf>
    <xf numFmtId="164" fontId="3" fillId="2" borderId="1" xfId="0" applyNumberFormat="1" applyFont="1" applyFill="1" applyBorder="1"/>
    <xf numFmtId="164" fontId="3" fillId="2" borderId="1" xfId="0" applyNumberFormat="1" applyFont="1" applyFill="1" applyBorder="1" applyAlignment="1">
      <alignment horizontal="center"/>
    </xf>
    <xf numFmtId="164" fontId="3" fillId="2" borderId="2" xfId="0" applyNumberFormat="1" applyFont="1" applyFill="1" applyBorder="1" applyAlignment="1">
      <alignment horizontal="center"/>
    </xf>
    <xf numFmtId="164" fontId="3" fillId="2" borderId="5" xfId="0" applyNumberFormat="1" applyFont="1" applyFill="1" applyBorder="1" applyAlignment="1">
      <alignment horizontal="center"/>
    </xf>
    <xf numFmtId="164" fontId="3" fillId="2" borderId="1" xfId="0" applyNumberFormat="1" applyFont="1" applyFill="1" applyBorder="1" applyAlignment="1">
      <alignment horizontal="right"/>
    </xf>
    <xf numFmtId="164" fontId="3" fillId="2" borderId="1" xfId="0" applyNumberFormat="1" applyFont="1" applyFill="1" applyBorder="1" applyAlignment="1"/>
    <xf numFmtId="164" fontId="9" fillId="2" borderId="1" xfId="0" applyNumberFormat="1" applyFont="1" applyFill="1" applyBorder="1"/>
    <xf numFmtId="164" fontId="0" fillId="0" borderId="0" xfId="0" applyNumberFormat="1"/>
    <xf numFmtId="4" fontId="0" fillId="0" borderId="0" xfId="0" applyNumberFormat="1" applyFont="1"/>
    <xf numFmtId="4" fontId="0" fillId="0" borderId="0" xfId="0" applyNumberFormat="1"/>
    <xf numFmtId="0" fontId="13" fillId="0" borderId="1" xfId="0" applyFont="1" applyBorder="1" applyAlignment="1">
      <alignment horizontal="center" vertical="center"/>
    </xf>
    <xf numFmtId="4" fontId="3" fillId="0" borderId="1" xfId="0" applyNumberFormat="1" applyFont="1" applyBorder="1"/>
    <xf numFmtId="0" fontId="13" fillId="0" borderId="1" xfId="0" applyFont="1" applyBorder="1" applyAlignment="1">
      <alignment vertical="top" wrapText="1"/>
    </xf>
    <xf numFmtId="4" fontId="13" fillId="0" borderId="1" xfId="0" applyNumberFormat="1" applyFont="1" applyBorder="1"/>
    <xf numFmtId="4" fontId="0" fillId="0" borderId="1" xfId="0" applyNumberFormat="1" applyFont="1" applyBorder="1"/>
    <xf numFmtId="4" fontId="0" fillId="0" borderId="1" xfId="0" applyNumberFormat="1" applyBorder="1"/>
    <xf numFmtId="4" fontId="3" fillId="0" borderId="1" xfId="0" applyNumberFormat="1" applyFont="1" applyBorder="1" applyAlignment="1">
      <alignment horizontal="center"/>
    </xf>
    <xf numFmtId="4" fontId="0" fillId="3" borderId="1" xfId="0" applyNumberFormat="1" applyFont="1" applyFill="1" applyBorder="1"/>
    <xf numFmtId="4" fontId="14" fillId="0" borderId="1" xfId="0" applyNumberFormat="1" applyFont="1" applyBorder="1"/>
    <xf numFmtId="0" fontId="0" fillId="2" borderId="6" xfId="0" applyFill="1" applyBorder="1"/>
    <xf numFmtId="0" fontId="0" fillId="2" borderId="0" xfId="0" applyFill="1" applyBorder="1"/>
    <xf numFmtId="4" fontId="14" fillId="0" borderId="1" xfId="0" applyNumberFormat="1" applyFont="1" applyBorder="1" applyAlignment="1">
      <alignment horizontal="center"/>
    </xf>
    <xf numFmtId="49" fontId="3" fillId="0" borderId="1" xfId="0" applyNumberFormat="1" applyFont="1" applyBorder="1" applyAlignment="1">
      <alignment horizontal="center" vertical="top"/>
    </xf>
    <xf numFmtId="4" fontId="10" fillId="0" borderId="1" xfId="0" applyNumberFormat="1" applyFont="1" applyBorder="1" applyAlignment="1">
      <alignment horizontal="center"/>
    </xf>
    <xf numFmtId="4" fontId="14" fillId="0" borderId="1" xfId="0" applyNumberFormat="1" applyFont="1" applyBorder="1" applyAlignment="1"/>
    <xf numFmtId="0" fontId="13" fillId="2" borderId="2" xfId="0" applyFont="1" applyFill="1" applyBorder="1" applyAlignment="1">
      <alignment horizontal="left" vertical="top" wrapText="1"/>
    </xf>
    <xf numFmtId="0" fontId="13" fillId="2" borderId="2" xfId="0" applyFont="1" applyFill="1" applyBorder="1" applyAlignment="1">
      <alignment horizontal="center" vertical="center"/>
    </xf>
    <xf numFmtId="0" fontId="3" fillId="0" borderId="2" xfId="0" applyFont="1" applyBorder="1" applyAlignment="1">
      <alignment horizontal="center" vertical="center" wrapText="1"/>
    </xf>
    <xf numFmtId="4" fontId="3" fillId="0" borderId="1" xfId="0" applyNumberFormat="1" applyFont="1" applyBorder="1" applyAlignment="1"/>
    <xf numFmtId="0" fontId="10" fillId="0" borderId="4" xfId="0" applyFont="1" applyBorder="1" applyAlignment="1">
      <alignment horizontal="center" wrapText="1"/>
    </xf>
    <xf numFmtId="0" fontId="3" fillId="2" borderId="4" xfId="0" applyFont="1" applyFill="1" applyBorder="1" applyAlignment="1">
      <alignment horizontal="center" vertical="center"/>
    </xf>
    <xf numFmtId="0" fontId="0" fillId="0" borderId="4" xfId="0" applyBorder="1" applyAlignment="1">
      <alignment horizontal="center"/>
    </xf>
    <xf numFmtId="4" fontId="12" fillId="0" borderId="1" xfId="0" applyNumberFormat="1" applyFont="1" applyBorder="1"/>
    <xf numFmtId="4" fontId="14" fillId="3" borderId="1" xfId="0" applyNumberFormat="1" applyFont="1" applyFill="1" applyBorder="1" applyAlignment="1">
      <alignment horizontal="center"/>
    </xf>
    <xf numFmtId="4" fontId="14" fillId="2" borderId="1" xfId="0" applyNumberFormat="1" applyFont="1" applyFill="1" applyBorder="1" applyAlignment="1">
      <alignment horizontal="center"/>
    </xf>
    <xf numFmtId="49" fontId="0" fillId="0" borderId="1" xfId="0" applyNumberFormat="1" applyFont="1" applyBorder="1" applyAlignment="1">
      <alignment horizontal="center"/>
    </xf>
    <xf numFmtId="4" fontId="3" fillId="3" borderId="1" xfId="0" applyNumberFormat="1" applyFont="1" applyFill="1" applyBorder="1" applyAlignment="1">
      <alignment horizontal="center"/>
    </xf>
    <xf numFmtId="0" fontId="10" fillId="2" borderId="1" xfId="0" applyFont="1" applyFill="1" applyBorder="1" applyAlignment="1">
      <alignment wrapText="1"/>
    </xf>
    <xf numFmtId="0" fontId="0" fillId="2" borderId="1" xfId="0" applyFill="1" applyBorder="1"/>
    <xf numFmtId="4" fontId="10" fillId="0" borderId="1" xfId="0" applyNumberFormat="1" applyFont="1" applyBorder="1"/>
    <xf numFmtId="4" fontId="16" fillId="0" borderId="1" xfId="0" applyNumberFormat="1" applyFont="1" applyBorder="1"/>
    <xf numFmtId="164" fontId="1" fillId="2" borderId="1" xfId="0" applyNumberFormat="1" applyFont="1" applyFill="1" applyBorder="1" applyAlignment="1">
      <alignment horizontal="center"/>
    </xf>
    <xf numFmtId="49" fontId="1" fillId="2" borderId="1" xfId="0" applyNumberFormat="1" applyFont="1" applyFill="1" applyBorder="1" applyAlignment="1">
      <alignment horizontal="center"/>
    </xf>
    <xf numFmtId="0" fontId="3" fillId="2" borderId="1" xfId="0" applyFont="1" applyFill="1" applyBorder="1" applyAlignment="1">
      <alignment horizontal="center" vertical="center"/>
    </xf>
    <xf numFmtId="0" fontId="3" fillId="2" borderId="1" xfId="0" applyFont="1" applyFill="1" applyBorder="1" applyAlignment="1">
      <alignment vertical="top" wrapText="1"/>
    </xf>
    <xf numFmtId="49" fontId="3" fillId="0" borderId="1" xfId="0" applyNumberFormat="1" applyFont="1" applyBorder="1" applyAlignment="1">
      <alignment horizontal="center"/>
    </xf>
    <xf numFmtId="164" fontId="3" fillId="0" borderId="1" xfId="0" applyNumberFormat="1" applyFont="1" applyBorder="1" applyAlignment="1">
      <alignment horizontal="center"/>
    </xf>
    <xf numFmtId="164" fontId="3" fillId="2" borderId="1" xfId="0" applyNumberFormat="1" applyFont="1" applyFill="1" applyBorder="1" applyAlignment="1">
      <alignment horizontal="center"/>
    </xf>
    <xf numFmtId="164" fontId="3" fillId="0" borderId="1" xfId="0" applyNumberFormat="1" applyFont="1" applyBorder="1" applyAlignment="1">
      <alignment horizontal="center"/>
    </xf>
    <xf numFmtId="49" fontId="3" fillId="0" borderId="1" xfId="0" applyNumberFormat="1" applyFont="1" applyBorder="1" applyAlignment="1">
      <alignment horizontal="center"/>
    </xf>
    <xf numFmtId="0" fontId="3" fillId="2" borderId="1" xfId="0" applyFont="1" applyFill="1" applyBorder="1" applyAlignment="1">
      <alignment vertical="top" wrapText="1"/>
    </xf>
    <xf numFmtId="0" fontId="3" fillId="2" borderId="1" xfId="0" applyFont="1" applyFill="1" applyBorder="1" applyAlignment="1">
      <alignment horizontal="center" vertical="top"/>
    </xf>
    <xf numFmtId="4" fontId="0" fillId="4" borderId="1" xfId="0" applyNumberFormat="1" applyFill="1" applyBorder="1"/>
    <xf numFmtId="49" fontId="3" fillId="5" borderId="1" xfId="0" applyNumberFormat="1" applyFont="1" applyFill="1" applyBorder="1" applyAlignment="1">
      <alignment horizontal="center"/>
    </xf>
    <xf numFmtId="4" fontId="15" fillId="4" borderId="1" xfId="0" applyNumberFormat="1" applyFont="1" applyFill="1" applyBorder="1"/>
    <xf numFmtId="0" fontId="0" fillId="0" borderId="1" xfId="0" applyBorder="1" applyAlignment="1">
      <alignment horizontal="center"/>
    </xf>
    <xf numFmtId="0" fontId="0" fillId="0" borderId="2" xfId="0" applyBorder="1" applyAlignment="1">
      <alignment horizontal="center"/>
    </xf>
    <xf numFmtId="0" fontId="1" fillId="2" borderId="1" xfId="0" applyFont="1" applyFill="1" applyBorder="1" applyAlignment="1">
      <alignment horizontal="left" vertical="top" wrapText="1"/>
    </xf>
    <xf numFmtId="0" fontId="1" fillId="2" borderId="1" xfId="0" applyFont="1" applyFill="1" applyBorder="1" applyAlignment="1">
      <alignment horizontal="center" vertical="top"/>
    </xf>
    <xf numFmtId="164" fontId="1" fillId="2" borderId="1" xfId="0" applyNumberFormat="1" applyFont="1" applyFill="1" applyBorder="1" applyAlignment="1">
      <alignment horizontal="center"/>
    </xf>
    <xf numFmtId="49" fontId="1" fillId="2" borderId="1" xfId="0" applyNumberFormat="1" applyFont="1" applyFill="1" applyBorder="1" applyAlignment="1">
      <alignment horizontal="center"/>
    </xf>
    <xf numFmtId="0" fontId="0" fillId="0" borderId="1" xfId="0" applyBorder="1" applyAlignment="1">
      <alignment horizontal="center"/>
    </xf>
    <xf numFmtId="0" fontId="10" fillId="0" borderId="1" xfId="0" applyFont="1" applyBorder="1" applyAlignment="1">
      <alignment horizontal="center" wrapText="1"/>
    </xf>
    <xf numFmtId="0" fontId="3" fillId="2" borderId="1" xfId="0" applyFont="1" applyFill="1" applyBorder="1" applyAlignment="1">
      <alignment vertical="top" wrapText="1"/>
    </xf>
    <xf numFmtId="0" fontId="3" fillId="2" borderId="1" xfId="0" applyFont="1" applyFill="1" applyBorder="1" applyAlignment="1">
      <alignment horizontal="center" vertical="top"/>
    </xf>
    <xf numFmtId="164" fontId="3" fillId="0" borderId="1" xfId="0" applyNumberFormat="1" applyFont="1" applyBorder="1" applyAlignment="1">
      <alignment horizontal="center"/>
    </xf>
    <xf numFmtId="0" fontId="3" fillId="2" borderId="2" xfId="0" applyFont="1" applyFill="1" applyBorder="1" applyAlignment="1">
      <alignment horizontal="center" vertical="center"/>
    </xf>
    <xf numFmtId="164" fontId="3" fillId="2" borderId="1" xfId="0" applyNumberFormat="1" applyFont="1" applyFill="1" applyBorder="1" applyAlignment="1">
      <alignment horizontal="center"/>
    </xf>
    <xf numFmtId="49" fontId="3" fillId="0" borderId="2" xfId="0" applyNumberFormat="1" applyFont="1" applyBorder="1" applyAlignment="1">
      <alignment horizontal="center"/>
    </xf>
    <xf numFmtId="0" fontId="3" fillId="2" borderId="2" xfId="0" applyFont="1" applyFill="1" applyBorder="1" applyAlignment="1">
      <alignment horizontal="left" vertical="top" wrapText="1"/>
    </xf>
    <xf numFmtId="4" fontId="0" fillId="4" borderId="1" xfId="0" applyNumberFormat="1" applyFont="1" applyFill="1" applyBorder="1"/>
    <xf numFmtId="4" fontId="0" fillId="4" borderId="2" xfId="0" applyNumberFormat="1" applyFill="1" applyBorder="1"/>
    <xf numFmtId="0" fontId="0" fillId="0" borderId="2" xfId="0" applyBorder="1" applyAlignment="1">
      <alignment horizontal="center"/>
    </xf>
    <xf numFmtId="49" fontId="3" fillId="0" borderId="2" xfId="0" applyNumberFormat="1" applyFont="1" applyBorder="1" applyAlignment="1">
      <alignment horizontal="center"/>
    </xf>
    <xf numFmtId="0" fontId="0" fillId="0" borderId="2" xfId="0" applyBorder="1" applyAlignment="1"/>
    <xf numFmtId="49" fontId="3" fillId="0" borderId="1" xfId="0" applyNumberFormat="1" applyFont="1" applyBorder="1" applyAlignment="1"/>
    <xf numFmtId="164" fontId="0" fillId="0" borderId="1" xfId="0" applyNumberFormat="1" applyBorder="1" applyAlignment="1"/>
    <xf numFmtId="164" fontId="0" fillId="0" borderId="1" xfId="0" applyNumberFormat="1" applyFont="1" applyBorder="1" applyAlignment="1"/>
    <xf numFmtId="49" fontId="1" fillId="2" borderId="1" xfId="0" applyNumberFormat="1" applyFont="1" applyFill="1" applyBorder="1" applyAlignment="1"/>
    <xf numFmtId="164" fontId="1" fillId="2" borderId="1" xfId="0" applyNumberFormat="1" applyFont="1" applyFill="1" applyBorder="1" applyAlignment="1"/>
    <xf numFmtId="4" fontId="0" fillId="3" borderId="2" xfId="0" applyNumberFormat="1" applyFont="1" applyFill="1" applyBorder="1" applyAlignment="1"/>
    <xf numFmtId="4" fontId="0" fillId="4" borderId="2" xfId="0" applyNumberFormat="1" applyFill="1" applyBorder="1" applyAlignment="1"/>
    <xf numFmtId="49" fontId="3" fillId="0" borderId="1" xfId="0" applyNumberFormat="1" applyFont="1" applyBorder="1" applyAlignment="1">
      <alignment horizontal="center"/>
    </xf>
    <xf numFmtId="4" fontId="3" fillId="4" borderId="1" xfId="0" applyNumberFormat="1" applyFont="1" applyFill="1" applyBorder="1" applyAlignment="1">
      <alignment horizontal="center"/>
    </xf>
    <xf numFmtId="164" fontId="1" fillId="2" borderId="1" xfId="0" applyNumberFormat="1" applyFont="1" applyFill="1" applyBorder="1" applyAlignment="1">
      <alignment horizontal="center"/>
    </xf>
    <xf numFmtId="49" fontId="1" fillId="2" borderId="1" xfId="0" applyNumberFormat="1" applyFont="1" applyFill="1" applyBorder="1" applyAlignment="1">
      <alignment horizontal="center" vertical="top"/>
    </xf>
    <xf numFmtId="164" fontId="1" fillId="2" borderId="1" xfId="0" applyNumberFormat="1" applyFont="1" applyFill="1" applyBorder="1" applyAlignment="1">
      <alignment horizontal="center"/>
    </xf>
    <xf numFmtId="0" fontId="1" fillId="2" borderId="1" xfId="0" applyFont="1" applyFill="1" applyBorder="1" applyAlignment="1">
      <alignment horizontal="left" vertical="top" wrapText="1"/>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center"/>
    </xf>
    <xf numFmtId="164" fontId="3" fillId="0" borderId="1" xfId="0" applyNumberFormat="1" applyFont="1" applyBorder="1" applyAlignment="1">
      <alignment horizontal="center"/>
    </xf>
    <xf numFmtId="0" fontId="3" fillId="2" borderId="1" xfId="0" applyFont="1" applyFill="1" applyBorder="1" applyAlignment="1">
      <alignment horizontal="center" vertical="center"/>
    </xf>
    <xf numFmtId="0" fontId="3" fillId="2" borderId="1" xfId="0" applyFont="1" applyFill="1" applyBorder="1" applyAlignment="1">
      <alignment vertical="top" wrapText="1"/>
    </xf>
    <xf numFmtId="164" fontId="3" fillId="2" borderId="1" xfId="0" applyNumberFormat="1" applyFont="1" applyFill="1" applyBorder="1" applyAlignment="1">
      <alignment horizontal="center"/>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49" fontId="1" fillId="2" borderId="1" xfId="0" applyNumberFormat="1"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2" xfId="0" applyFont="1" applyFill="1" applyBorder="1" applyAlignment="1">
      <alignment horizontal="left" vertical="top"/>
    </xf>
    <xf numFmtId="0" fontId="1" fillId="2" borderId="4" xfId="0" applyFont="1" applyFill="1" applyBorder="1" applyAlignment="1">
      <alignment horizontal="left" vertical="top"/>
    </xf>
    <xf numFmtId="0" fontId="1" fillId="2" borderId="5" xfId="0" applyFont="1" applyFill="1" applyBorder="1" applyAlignment="1">
      <alignment horizontal="left" vertical="top"/>
    </xf>
    <xf numFmtId="0" fontId="1" fillId="0" borderId="0" xfId="0" applyFont="1" applyAlignment="1">
      <alignment horizontal="left"/>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2" xfId="0" applyFont="1" applyFill="1" applyBorder="1" applyAlignment="1">
      <alignment horizontal="center" vertical="top"/>
    </xf>
    <xf numFmtId="0" fontId="1" fillId="2" borderId="4" xfId="0" applyFont="1" applyFill="1" applyBorder="1" applyAlignment="1">
      <alignment horizontal="center" vertical="top"/>
    </xf>
    <xf numFmtId="0" fontId="1" fillId="2" borderId="5" xfId="0" applyFont="1" applyFill="1" applyBorder="1" applyAlignment="1">
      <alignment horizontal="center" vertical="top"/>
    </xf>
    <xf numFmtId="4" fontId="1" fillId="2" borderId="2" xfId="0" applyNumberFormat="1" applyFont="1" applyFill="1" applyBorder="1" applyAlignment="1">
      <alignment horizontal="left" vertical="top"/>
    </xf>
    <xf numFmtId="4" fontId="1" fillId="2" borderId="4" xfId="0" applyNumberFormat="1" applyFont="1" applyFill="1" applyBorder="1" applyAlignment="1">
      <alignment horizontal="left" vertical="top"/>
    </xf>
    <xf numFmtId="4" fontId="1" fillId="2" borderId="5" xfId="0" applyNumberFormat="1" applyFont="1" applyFill="1" applyBorder="1" applyAlignment="1">
      <alignment horizontal="left" vertical="top"/>
    </xf>
    <xf numFmtId="0" fontId="1" fillId="2" borderId="1" xfId="0" applyFont="1" applyFill="1" applyBorder="1" applyAlignment="1">
      <alignment horizontal="center" vertical="top" wrapText="1"/>
    </xf>
    <xf numFmtId="0" fontId="1" fillId="2" borderId="1" xfId="0" applyFont="1" applyFill="1" applyBorder="1" applyAlignment="1">
      <alignment horizontal="left" vertical="top" wrapText="1"/>
    </xf>
    <xf numFmtId="0" fontId="1" fillId="2" borderId="1" xfId="0" applyFont="1" applyFill="1" applyBorder="1" applyAlignment="1">
      <alignment vertical="top" wrapText="1"/>
    </xf>
    <xf numFmtId="0" fontId="16" fillId="0" borderId="0" xfId="0" applyFont="1" applyBorder="1" applyAlignment="1">
      <alignment horizontal="left"/>
    </xf>
    <xf numFmtId="0" fontId="16" fillId="0" borderId="0" xfId="0" applyFont="1" applyBorder="1" applyAlignment="1">
      <alignment horizontal="right"/>
    </xf>
    <xf numFmtId="0" fontId="1" fillId="2" borderId="1" xfId="0" applyFont="1" applyFill="1" applyBorder="1" applyAlignment="1">
      <alignment horizontal="center" vertical="center"/>
    </xf>
    <xf numFmtId="0" fontId="1" fillId="2" borderId="1" xfId="0" applyFont="1" applyFill="1" applyBorder="1" applyAlignment="1">
      <alignment horizontal="left" vertical="top"/>
    </xf>
    <xf numFmtId="0" fontId="1" fillId="2" borderId="1" xfId="0" applyFont="1" applyFill="1" applyBorder="1" applyAlignment="1">
      <alignment horizontal="center" vertical="top"/>
    </xf>
    <xf numFmtId="0" fontId="1" fillId="0" borderId="1" xfId="0" applyFont="1" applyBorder="1" applyAlignment="1">
      <alignment horizontal="left" vertical="top" wrapText="1"/>
    </xf>
    <xf numFmtId="0" fontId="3" fillId="2" borderId="2"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5" xfId="0" applyFont="1" applyFill="1" applyBorder="1" applyAlignment="1">
      <alignment horizontal="left" vertical="top" wrapText="1"/>
    </xf>
    <xf numFmtId="164" fontId="1" fillId="2" borderId="1" xfId="0" applyNumberFormat="1" applyFont="1" applyFill="1" applyBorder="1" applyAlignment="1">
      <alignment horizontal="center"/>
    </xf>
    <xf numFmtId="0" fontId="1" fillId="2" borderId="4" xfId="0" applyFont="1" applyFill="1" applyBorder="1" applyAlignment="1">
      <alignment horizontal="center" vertical="top" wrapText="1"/>
    </xf>
    <xf numFmtId="0" fontId="1" fillId="2" borderId="5" xfId="0" applyFont="1" applyFill="1" applyBorder="1" applyAlignment="1">
      <alignment horizontal="center" vertical="top" wrapText="1"/>
    </xf>
    <xf numFmtId="49" fontId="1" fillId="2" borderId="1" xfId="0" applyNumberFormat="1" applyFont="1" applyFill="1" applyBorder="1" applyAlignment="1">
      <alignment horizontal="center"/>
    </xf>
    <xf numFmtId="0" fontId="1" fillId="2" borderId="1" xfId="0" applyFont="1" applyFill="1" applyBorder="1" applyAlignment="1">
      <alignment horizontal="left"/>
    </xf>
    <xf numFmtId="0" fontId="1" fillId="2" borderId="2" xfId="0" applyFont="1" applyFill="1" applyBorder="1" applyAlignment="1">
      <alignment vertical="top" wrapText="1"/>
    </xf>
    <xf numFmtId="0" fontId="1" fillId="2" borderId="5" xfId="0" applyFont="1" applyFill="1" applyBorder="1" applyAlignment="1">
      <alignment vertical="top" wrapText="1"/>
    </xf>
    <xf numFmtId="0" fontId="1" fillId="2" borderId="2" xfId="0" applyFont="1" applyFill="1" applyBorder="1" applyAlignment="1">
      <alignment vertical="top"/>
    </xf>
    <xf numFmtId="0" fontId="1" fillId="2" borderId="5" xfId="0" applyFont="1" applyFill="1" applyBorder="1" applyAlignment="1">
      <alignment vertical="top"/>
    </xf>
    <xf numFmtId="0" fontId="1" fillId="2" borderId="1" xfId="0" applyFont="1" applyFill="1" applyBorder="1" applyAlignment="1" applyProtection="1">
      <alignment horizontal="left" vertical="top" wrapText="1"/>
      <protection locked="0"/>
    </xf>
    <xf numFmtId="0" fontId="1" fillId="2" borderId="1" xfId="0" applyFont="1" applyFill="1" applyBorder="1" applyAlignment="1">
      <alignment horizontal="center" vertical="center" wrapText="1"/>
    </xf>
    <xf numFmtId="0" fontId="1" fillId="2" borderId="1" xfId="0" applyFont="1" applyFill="1" applyBorder="1" applyAlignment="1">
      <alignment horizontal="center"/>
    </xf>
    <xf numFmtId="0" fontId="1" fillId="2" borderId="1" xfId="0" applyFont="1" applyFill="1" applyBorder="1" applyAlignment="1">
      <alignment horizontal="center" wrapText="1"/>
    </xf>
    <xf numFmtId="0" fontId="1" fillId="0" borderId="0" xfId="0" applyFont="1" applyBorder="1" applyAlignment="1">
      <alignment horizontal="center"/>
    </xf>
    <xf numFmtId="4" fontId="1" fillId="2" borderId="2" xfId="0" applyNumberFormat="1" applyFont="1" applyFill="1" applyBorder="1" applyAlignment="1">
      <alignment vertical="top" wrapText="1"/>
    </xf>
    <xf numFmtId="4" fontId="1" fillId="2" borderId="5" xfId="0" applyNumberFormat="1" applyFont="1" applyFill="1" applyBorder="1" applyAlignment="1">
      <alignment vertical="top" wrapText="1"/>
    </xf>
    <xf numFmtId="0" fontId="1" fillId="2" borderId="2" xfId="0" applyFont="1" applyFill="1" applyBorder="1" applyAlignment="1">
      <alignment horizontal="left" vertical="center"/>
    </xf>
    <xf numFmtId="0" fontId="1" fillId="2" borderId="5" xfId="0" applyFont="1" applyFill="1" applyBorder="1" applyAlignment="1">
      <alignment horizontal="left" vertical="center"/>
    </xf>
    <xf numFmtId="0" fontId="0" fillId="0" borderId="1" xfId="0" applyBorder="1" applyAlignment="1">
      <alignment horizontal="center"/>
    </xf>
    <xf numFmtId="0" fontId="3" fillId="0" borderId="1" xfId="0" applyFont="1" applyBorder="1" applyAlignment="1">
      <alignment horizontal="left" vertical="top" wrapText="1"/>
    </xf>
    <xf numFmtId="0" fontId="3" fillId="0" borderId="1" xfId="0" applyFont="1" applyBorder="1" applyAlignment="1">
      <alignment horizontal="center" vertical="center"/>
    </xf>
    <xf numFmtId="0" fontId="3" fillId="2" borderId="1" xfId="0" applyFont="1" applyFill="1" applyBorder="1" applyAlignment="1">
      <alignment horizontal="left" vertical="top" wrapText="1"/>
    </xf>
    <xf numFmtId="0" fontId="3" fillId="2" borderId="1" xfId="0" applyFont="1" applyFill="1" applyBorder="1" applyAlignment="1">
      <alignment horizontal="center" vertical="center"/>
    </xf>
    <xf numFmtId="0" fontId="10" fillId="0" borderId="1" xfId="0" applyFont="1" applyBorder="1" applyAlignment="1">
      <alignment horizontal="center" wrapText="1"/>
    </xf>
    <xf numFmtId="0" fontId="3" fillId="0" borderId="1" xfId="0" applyFont="1" applyBorder="1" applyAlignment="1">
      <alignment vertical="top" wrapText="1"/>
    </xf>
    <xf numFmtId="0" fontId="3" fillId="2" borderId="1" xfId="0" applyFont="1" applyFill="1" applyBorder="1" applyAlignment="1">
      <alignment vertical="top" wrapText="1"/>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6" xfId="0" applyBorder="1" applyAlignment="1">
      <alignment horizontal="center"/>
    </xf>
    <xf numFmtId="0" fontId="0" fillId="0" borderId="0"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3" fillId="2" borderId="1" xfId="0" applyFont="1" applyFill="1" applyBorder="1" applyAlignment="1">
      <alignment horizontal="center" vertical="top"/>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10" fillId="0" borderId="2" xfId="0" applyFont="1" applyBorder="1" applyAlignment="1">
      <alignment horizontal="center" wrapText="1"/>
    </xf>
    <xf numFmtId="0" fontId="10" fillId="0" borderId="4" xfId="0" applyFont="1" applyBorder="1" applyAlignment="1">
      <alignment horizontal="center" wrapText="1"/>
    </xf>
    <xf numFmtId="0" fontId="10" fillId="0" borderId="5" xfId="0" applyFont="1" applyBorder="1" applyAlignment="1">
      <alignment horizontal="center" wrapText="1"/>
    </xf>
    <xf numFmtId="164" fontId="3" fillId="0" borderId="1" xfId="0" applyNumberFormat="1" applyFont="1" applyBorder="1" applyAlignment="1">
      <alignment horizontal="center"/>
    </xf>
    <xf numFmtId="0" fontId="3" fillId="2" borderId="2" xfId="0" applyFont="1" applyFill="1" applyBorder="1" applyAlignment="1">
      <alignment vertical="top" wrapText="1"/>
    </xf>
    <xf numFmtId="0" fontId="3" fillId="2" borderId="1" xfId="0" applyFont="1" applyFill="1" applyBorder="1" applyAlignment="1">
      <alignment horizontal="center" vertical="top" wrapText="1"/>
    </xf>
    <xf numFmtId="49" fontId="3" fillId="0" borderId="1" xfId="0" applyNumberFormat="1" applyFont="1" applyBorder="1" applyAlignment="1">
      <alignment horizontal="center"/>
    </xf>
    <xf numFmtId="164" fontId="0" fillId="0" borderId="1" xfId="0" applyNumberFormat="1" applyBorder="1" applyAlignment="1">
      <alignment horizontal="center"/>
    </xf>
    <xf numFmtId="0" fontId="3" fillId="0" borderId="1" xfId="0" applyFont="1" applyBorder="1" applyAlignment="1">
      <alignment horizontal="center" vertical="center" wrapText="1"/>
    </xf>
    <xf numFmtId="164" fontId="0" fillId="0" borderId="1" xfId="0" applyNumberFormat="1" applyFont="1" applyBorder="1" applyAlignment="1">
      <alignment horizontal="center"/>
    </xf>
    <xf numFmtId="0" fontId="3" fillId="2" borderId="1" xfId="0" applyFont="1" applyFill="1" applyBorder="1" applyAlignment="1">
      <alignment horizontal="left" wrapText="1"/>
    </xf>
    <xf numFmtId="0" fontId="3" fillId="0" borderId="1" xfId="0" applyFont="1" applyBorder="1" applyAlignment="1">
      <alignment horizontal="center" wrapText="1"/>
    </xf>
    <xf numFmtId="0" fontId="3" fillId="2" borderId="1" xfId="0" applyFont="1" applyFill="1" applyBorder="1" applyAlignment="1">
      <alignment horizontal="center" wrapText="1"/>
    </xf>
    <xf numFmtId="0" fontId="3" fillId="0" borderId="1" xfId="0" applyFont="1" applyBorder="1" applyAlignment="1">
      <alignment horizontal="center"/>
    </xf>
    <xf numFmtId="0" fontId="3" fillId="0" borderId="1" xfId="0" applyFont="1" applyBorder="1" applyAlignment="1">
      <alignment horizontal="center" vertical="top" wrapText="1"/>
    </xf>
    <xf numFmtId="164" fontId="3" fillId="2" borderId="1" xfId="0" applyNumberFormat="1" applyFont="1" applyFill="1" applyBorder="1" applyAlignment="1">
      <alignment horizontal="center"/>
    </xf>
    <xf numFmtId="164" fontId="3" fillId="0" borderId="1" xfId="0" applyNumberFormat="1" applyFont="1" applyBorder="1" applyAlignment="1">
      <alignment horizontal="right"/>
    </xf>
    <xf numFmtId="0" fontId="0" fillId="0" borderId="5" xfId="0" applyBorder="1" applyAlignment="1">
      <alignment horizontal="center"/>
    </xf>
    <xf numFmtId="0" fontId="0" fillId="0" borderId="2" xfId="0" applyBorder="1" applyAlignment="1">
      <alignment horizontal="center"/>
    </xf>
    <xf numFmtId="0" fontId="0" fillId="0" borderId="4" xfId="0" applyBorder="1" applyAlignment="1">
      <alignment vertical="top" wrapText="1"/>
    </xf>
    <xf numFmtId="0" fontId="0" fillId="0" borderId="4" xfId="0" applyBorder="1" applyAlignment="1">
      <alignment horizontal="center" vertical="center"/>
    </xf>
    <xf numFmtId="0" fontId="0" fillId="0" borderId="4" xfId="0" applyBorder="1" applyAlignment="1">
      <alignment wrapText="1"/>
    </xf>
    <xf numFmtId="4" fontId="14" fillId="0" borderId="1" xfId="0" applyNumberFormat="1" applyFont="1" applyBorder="1" applyAlignment="1">
      <alignment horizontal="center"/>
    </xf>
    <xf numFmtId="4" fontId="14" fillId="4" borderId="1" xfId="0" applyNumberFormat="1" applyFont="1" applyFill="1" applyBorder="1" applyAlignment="1">
      <alignment horizontal="center"/>
    </xf>
    <xf numFmtId="4" fontId="13" fillId="0" borderId="1" xfId="0" applyNumberFormat="1" applyFont="1" applyBorder="1" applyAlignment="1">
      <alignment horizontal="center"/>
    </xf>
    <xf numFmtId="4" fontId="0" fillId="3" borderId="1" xfId="0" applyNumberFormat="1" applyFont="1" applyFill="1" applyBorder="1" applyAlignment="1">
      <alignment horizontal="center"/>
    </xf>
    <xf numFmtId="4" fontId="0" fillId="4" borderId="1" xfId="0" applyNumberFormat="1" applyFill="1" applyBorder="1" applyAlignment="1">
      <alignment horizontal="center"/>
    </xf>
    <xf numFmtId="0" fontId="13" fillId="2" borderId="1" xfId="0" applyFont="1" applyFill="1" applyBorder="1" applyAlignment="1">
      <alignment horizontal="left" wrapText="1"/>
    </xf>
    <xf numFmtId="0" fontId="13" fillId="0" borderId="1" xfId="0" applyFont="1" applyBorder="1" applyAlignment="1">
      <alignment horizontal="center" vertical="center"/>
    </xf>
    <xf numFmtId="4" fontId="13" fillId="0" borderId="1" xfId="0" applyNumberFormat="1" applyFont="1" applyBorder="1" applyAlignment="1">
      <alignment horizontal="center" vertical="top"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E2F0D9"/>
      <rgbColor rgb="00FFFF99"/>
      <rgbColor rgb="0099CCFF"/>
      <rgbColor rgb="00FF99CC"/>
      <rgbColor rgb="00CC99FF"/>
      <rgbColor rgb="00FFCC99"/>
      <rgbColor rgb="003366FF"/>
      <rgbColor rgb="0033CCCC"/>
      <rgbColor rgb="0092D05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370"/>
  <sheetViews>
    <sheetView tabSelected="1" topLeftCell="E1" zoomScaleNormal="100" zoomScaleSheetLayoutView="100" workbookViewId="0">
      <pane ySplit="10" topLeftCell="A11" activePane="bottomLeft" state="frozen"/>
      <selection activeCell="H1" sqref="H1"/>
      <selection pane="bottomLeft" activeCell="R36" sqref="R36"/>
    </sheetView>
  </sheetViews>
  <sheetFormatPr defaultRowHeight="12"/>
  <cols>
    <col min="1" max="1" width="41" style="1" customWidth="1"/>
    <col min="2" max="2" width="6.5703125" style="1" customWidth="1"/>
    <col min="3" max="3" width="40.28515625" style="1" customWidth="1"/>
    <col min="4" max="4" width="12" style="1" customWidth="1"/>
    <col min="5" max="5" width="13" style="1" customWidth="1"/>
    <col min="6" max="6" width="42.140625" style="1" customWidth="1"/>
    <col min="7" max="7" width="13.28515625" style="1" customWidth="1"/>
    <col min="8" max="8" width="14.140625" style="1" customWidth="1"/>
    <col min="9" max="9" width="56.42578125" style="1" customWidth="1"/>
    <col min="10" max="10" width="14" style="1" customWidth="1"/>
    <col min="11" max="11" width="12.85546875" style="1" customWidth="1"/>
    <col min="12" max="13" width="9.140625" style="1"/>
    <col min="14" max="15" width="11.28515625" style="1" customWidth="1"/>
    <col min="16" max="16" width="12.42578125" style="1" customWidth="1"/>
    <col min="17" max="17" width="13.28515625" style="1" customWidth="1"/>
    <col min="18" max="18" width="12" style="1" customWidth="1"/>
    <col min="19" max="19" width="13" style="1" customWidth="1"/>
    <col min="20" max="16384" width="9.140625" style="1"/>
  </cols>
  <sheetData>
    <row r="2" spans="1:19">
      <c r="A2" s="228" t="s">
        <v>0</v>
      </c>
      <c r="B2" s="228"/>
      <c r="C2" s="228"/>
      <c r="D2" s="228"/>
      <c r="E2" s="228"/>
      <c r="F2" s="228"/>
      <c r="G2" s="228"/>
      <c r="H2" s="228"/>
      <c r="I2" s="228"/>
      <c r="J2" s="228"/>
      <c r="K2" s="228"/>
      <c r="L2" s="228"/>
      <c r="M2" s="228"/>
      <c r="N2" s="228"/>
      <c r="O2" s="228"/>
      <c r="P2" s="228"/>
      <c r="Q2" s="228"/>
      <c r="R2" s="228"/>
      <c r="S2" s="228"/>
    </row>
    <row r="4" spans="1:19">
      <c r="S4" s="2" t="s">
        <v>1</v>
      </c>
    </row>
    <row r="5" spans="1:19" ht="20.25" customHeight="1">
      <c r="A5" s="227" t="s">
        <v>2</v>
      </c>
      <c r="B5" s="203" t="s">
        <v>3</v>
      </c>
      <c r="C5" s="227" t="s">
        <v>4</v>
      </c>
      <c r="D5" s="227"/>
      <c r="E5" s="227"/>
      <c r="F5" s="227"/>
      <c r="G5" s="227"/>
      <c r="H5" s="227"/>
      <c r="I5" s="227"/>
      <c r="J5" s="227"/>
      <c r="K5" s="227"/>
      <c r="L5" s="227" t="s">
        <v>5</v>
      </c>
      <c r="M5" s="227"/>
      <c r="N5" s="226" t="s">
        <v>6</v>
      </c>
      <c r="O5" s="226"/>
      <c r="P5" s="226"/>
      <c r="Q5" s="226"/>
      <c r="R5" s="226"/>
      <c r="S5" s="226"/>
    </row>
    <row r="6" spans="1:19" ht="23.25" customHeight="1">
      <c r="A6" s="227"/>
      <c r="B6" s="203"/>
      <c r="C6" s="227" t="s">
        <v>7</v>
      </c>
      <c r="D6" s="227"/>
      <c r="E6" s="227"/>
      <c r="F6" s="226" t="s">
        <v>8</v>
      </c>
      <c r="G6" s="226"/>
      <c r="H6" s="226"/>
      <c r="I6" s="227" t="s">
        <v>9</v>
      </c>
      <c r="J6" s="227"/>
      <c r="K6" s="227"/>
      <c r="L6" s="227"/>
      <c r="M6" s="227"/>
      <c r="N6" s="226" t="s">
        <v>10</v>
      </c>
      <c r="O6" s="226"/>
      <c r="P6" s="203" t="s">
        <v>11</v>
      </c>
      <c r="Q6" s="203" t="s">
        <v>12</v>
      </c>
      <c r="R6" s="226" t="s">
        <v>13</v>
      </c>
      <c r="S6" s="226"/>
    </row>
    <row r="7" spans="1:19" ht="12.75" customHeight="1">
      <c r="A7" s="227"/>
      <c r="B7" s="203"/>
      <c r="C7" s="227" t="s">
        <v>14</v>
      </c>
      <c r="D7" s="227" t="s">
        <v>15</v>
      </c>
      <c r="E7" s="227" t="s">
        <v>16</v>
      </c>
      <c r="F7" s="227" t="s">
        <v>14</v>
      </c>
      <c r="G7" s="227" t="s">
        <v>15</v>
      </c>
      <c r="H7" s="227" t="s">
        <v>16</v>
      </c>
      <c r="I7" s="227" t="s">
        <v>14</v>
      </c>
      <c r="J7" s="227" t="s">
        <v>15</v>
      </c>
      <c r="K7" s="227" t="s">
        <v>16</v>
      </c>
      <c r="L7" s="226" t="s">
        <v>17</v>
      </c>
      <c r="M7" s="226" t="s">
        <v>18</v>
      </c>
      <c r="N7" s="226" t="s">
        <v>19</v>
      </c>
      <c r="O7" s="226" t="s">
        <v>20</v>
      </c>
      <c r="P7" s="203"/>
      <c r="Q7" s="203"/>
      <c r="R7" s="226" t="s">
        <v>21</v>
      </c>
      <c r="S7" s="226" t="s">
        <v>22</v>
      </c>
    </row>
    <row r="8" spans="1:19" ht="14.25" customHeight="1">
      <c r="A8" s="227"/>
      <c r="B8" s="203"/>
      <c r="C8" s="227"/>
      <c r="D8" s="227"/>
      <c r="E8" s="227"/>
      <c r="F8" s="227"/>
      <c r="G8" s="227"/>
      <c r="H8" s="227"/>
      <c r="I8" s="227"/>
      <c r="J8" s="227"/>
      <c r="K8" s="227"/>
      <c r="L8" s="226"/>
      <c r="M8" s="226"/>
      <c r="N8" s="226"/>
      <c r="O8" s="226"/>
      <c r="P8" s="203"/>
      <c r="Q8" s="203"/>
      <c r="R8" s="226"/>
      <c r="S8" s="226"/>
    </row>
    <row r="9" spans="1:19" ht="18" customHeight="1">
      <c r="A9" s="227"/>
      <c r="B9" s="203"/>
      <c r="C9" s="227"/>
      <c r="D9" s="227"/>
      <c r="E9" s="227"/>
      <c r="F9" s="227"/>
      <c r="G9" s="227"/>
      <c r="H9" s="227"/>
      <c r="I9" s="227"/>
      <c r="J9" s="227"/>
      <c r="K9" s="227"/>
      <c r="L9" s="226"/>
      <c r="M9" s="226"/>
      <c r="N9" s="226"/>
      <c r="O9" s="226"/>
      <c r="P9" s="203"/>
      <c r="Q9" s="203"/>
      <c r="R9" s="226"/>
      <c r="S9" s="226"/>
    </row>
    <row r="10" spans="1:19" ht="14.25" customHeight="1">
      <c r="A10" s="4">
        <v>1</v>
      </c>
      <c r="B10" s="4">
        <v>2</v>
      </c>
      <c r="C10" s="3">
        <v>3</v>
      </c>
      <c r="D10" s="4">
        <v>4</v>
      </c>
      <c r="E10" s="4">
        <v>5</v>
      </c>
      <c r="F10" s="4">
        <v>6</v>
      </c>
      <c r="G10" s="4">
        <v>7</v>
      </c>
      <c r="H10" s="4">
        <v>8</v>
      </c>
      <c r="I10" s="4">
        <v>9</v>
      </c>
      <c r="J10" s="4">
        <v>10</v>
      </c>
      <c r="K10" s="4">
        <v>11</v>
      </c>
      <c r="L10" s="4">
        <v>12</v>
      </c>
      <c r="M10" s="4">
        <v>13</v>
      </c>
      <c r="N10" s="4">
        <v>14</v>
      </c>
      <c r="O10" s="4">
        <v>15</v>
      </c>
      <c r="P10" s="4">
        <v>16</v>
      </c>
      <c r="Q10" s="4">
        <v>17</v>
      </c>
      <c r="R10" s="4">
        <v>18</v>
      </c>
      <c r="S10" s="4" t="s">
        <v>23</v>
      </c>
    </row>
    <row r="11" spans="1:19" ht="26.25" customHeight="1">
      <c r="A11" s="204" t="s">
        <v>24</v>
      </c>
      <c r="B11" s="208">
        <v>2000</v>
      </c>
      <c r="C11" s="225" t="s">
        <v>25</v>
      </c>
      <c r="D11" s="225" t="s">
        <v>25</v>
      </c>
      <c r="E11" s="225" t="s">
        <v>25</v>
      </c>
      <c r="F11" s="225" t="s">
        <v>25</v>
      </c>
      <c r="G11" s="225" t="s">
        <v>25</v>
      </c>
      <c r="H11" s="225" t="s">
        <v>25</v>
      </c>
      <c r="I11" s="225" t="s">
        <v>25</v>
      </c>
      <c r="J11" s="225" t="s">
        <v>25</v>
      </c>
      <c r="K11" s="225" t="s">
        <v>25</v>
      </c>
      <c r="L11" s="226"/>
      <c r="M11" s="226"/>
      <c r="N11" s="215">
        <v>25623975.900000002</v>
      </c>
      <c r="O11" s="215">
        <v>24841118.100000009</v>
      </c>
      <c r="P11" s="215">
        <v>28659363.999999996</v>
      </c>
      <c r="Q11" s="215">
        <v>30576313.607999999</v>
      </c>
      <c r="R11" s="215">
        <v>27545526.298999999</v>
      </c>
      <c r="S11" s="215">
        <v>27849220.818000004</v>
      </c>
    </row>
    <row r="12" spans="1:19" ht="20.25" customHeight="1">
      <c r="A12" s="204"/>
      <c r="B12" s="208"/>
      <c r="C12" s="225"/>
      <c r="D12" s="225"/>
      <c r="E12" s="225"/>
      <c r="F12" s="225"/>
      <c r="G12" s="225"/>
      <c r="H12" s="225"/>
      <c r="I12" s="225"/>
      <c r="J12" s="225"/>
      <c r="K12" s="225"/>
      <c r="L12" s="226"/>
      <c r="M12" s="226"/>
      <c r="N12" s="215"/>
      <c r="O12" s="215"/>
      <c r="P12" s="215"/>
      <c r="Q12" s="215"/>
      <c r="R12" s="215"/>
      <c r="S12" s="215"/>
    </row>
    <row r="13" spans="1:19">
      <c r="A13" s="9"/>
      <c r="B13" s="4"/>
      <c r="C13" s="10"/>
      <c r="D13" s="11"/>
      <c r="E13" s="11"/>
      <c r="F13" s="11"/>
      <c r="G13" s="11"/>
      <c r="H13" s="11"/>
      <c r="I13" s="11"/>
      <c r="J13" s="11"/>
      <c r="K13" s="11"/>
      <c r="L13" s="12" t="s">
        <v>26</v>
      </c>
      <c r="M13" s="12" t="s">
        <v>27</v>
      </c>
      <c r="N13" s="8">
        <v>4279.7</v>
      </c>
      <c r="O13" s="8">
        <v>4105</v>
      </c>
      <c r="P13" s="8">
        <v>3971</v>
      </c>
      <c r="Q13" s="8">
        <v>4191.3999999999996</v>
      </c>
      <c r="R13" s="8">
        <v>4359.1000000000004</v>
      </c>
      <c r="S13" s="8">
        <v>4533.6000000000004</v>
      </c>
    </row>
    <row r="14" spans="1:19">
      <c r="A14" s="9"/>
      <c r="B14" s="4"/>
      <c r="C14" s="10"/>
      <c r="D14" s="11"/>
      <c r="E14" s="11"/>
      <c r="F14" s="11"/>
      <c r="G14" s="11"/>
      <c r="H14" s="11"/>
      <c r="I14" s="11"/>
      <c r="J14" s="11"/>
      <c r="K14" s="11"/>
      <c r="L14" s="12" t="s">
        <v>26</v>
      </c>
      <c r="M14" s="12" t="s">
        <v>28</v>
      </c>
      <c r="N14" s="8">
        <v>176790.7</v>
      </c>
      <c r="O14" s="8">
        <v>172028</v>
      </c>
      <c r="P14" s="8">
        <v>184665.60000000001</v>
      </c>
      <c r="Q14" s="8">
        <v>194484.3</v>
      </c>
      <c r="R14" s="8">
        <v>200860</v>
      </c>
      <c r="S14" s="8">
        <v>205437.8</v>
      </c>
    </row>
    <row r="15" spans="1:19">
      <c r="A15" s="9"/>
      <c r="B15" s="4"/>
      <c r="C15" s="10"/>
      <c r="D15" s="11"/>
      <c r="E15" s="11"/>
      <c r="F15" s="11"/>
      <c r="G15" s="11"/>
      <c r="H15" s="11"/>
      <c r="I15" s="11"/>
      <c r="J15" s="11"/>
      <c r="K15" s="11"/>
      <c r="L15" s="12" t="s">
        <v>26</v>
      </c>
      <c r="M15" s="12" t="s">
        <v>29</v>
      </c>
      <c r="N15" s="8">
        <v>556049.30000000005</v>
      </c>
      <c r="O15" s="8">
        <v>542237.19999999995</v>
      </c>
      <c r="P15" s="8">
        <v>601159.4</v>
      </c>
      <c r="Q15" s="8">
        <v>648874.19999999995</v>
      </c>
      <c r="R15" s="8">
        <v>673881.4</v>
      </c>
      <c r="S15" s="8">
        <v>704473.9</v>
      </c>
    </row>
    <row r="16" spans="1:19">
      <c r="A16" s="9"/>
      <c r="B16" s="4"/>
      <c r="C16" s="10"/>
      <c r="D16" s="11"/>
      <c r="E16" s="11"/>
      <c r="F16" s="11"/>
      <c r="G16" s="11"/>
      <c r="H16" s="11"/>
      <c r="I16" s="11"/>
      <c r="J16" s="11"/>
      <c r="K16" s="11"/>
      <c r="L16" s="12" t="s">
        <v>26</v>
      </c>
      <c r="M16" s="12" t="s">
        <v>30</v>
      </c>
      <c r="N16" s="8">
        <v>2150.8000000000002</v>
      </c>
      <c r="O16" s="8">
        <v>1240.3</v>
      </c>
      <c r="P16" s="8">
        <v>72.599999999999994</v>
      </c>
      <c r="Q16" s="8">
        <v>314.3</v>
      </c>
      <c r="R16" s="8">
        <v>328</v>
      </c>
      <c r="S16" s="8">
        <v>2315.1999999999998</v>
      </c>
    </row>
    <row r="17" spans="1:19">
      <c r="A17" s="9"/>
      <c r="B17" s="4"/>
      <c r="C17" s="10"/>
      <c r="D17" s="11"/>
      <c r="E17" s="11"/>
      <c r="F17" s="11"/>
      <c r="G17" s="11"/>
      <c r="H17" s="11"/>
      <c r="I17" s="11"/>
      <c r="J17" s="11"/>
      <c r="K17" s="11"/>
      <c r="L17" s="12" t="s">
        <v>26</v>
      </c>
      <c r="M17" s="12" t="s">
        <v>31</v>
      </c>
      <c r="N17" s="8">
        <v>111509</v>
      </c>
      <c r="O17" s="8">
        <v>107627.2</v>
      </c>
      <c r="P17" s="8">
        <v>111981.1</v>
      </c>
      <c r="Q17" s="8">
        <v>119684.8</v>
      </c>
      <c r="R17" s="8">
        <v>123700.9</v>
      </c>
      <c r="S17" s="8">
        <v>128091.2</v>
      </c>
    </row>
    <row r="18" spans="1:19">
      <c r="A18" s="9"/>
      <c r="B18" s="4"/>
      <c r="C18" s="10"/>
      <c r="D18" s="11"/>
      <c r="E18" s="11"/>
      <c r="F18" s="11"/>
      <c r="G18" s="11"/>
      <c r="H18" s="11"/>
      <c r="I18" s="11"/>
      <c r="J18" s="11"/>
      <c r="K18" s="11"/>
      <c r="L18" s="12" t="s">
        <v>26</v>
      </c>
      <c r="M18" s="12" t="s">
        <v>32</v>
      </c>
      <c r="N18" s="8">
        <v>0</v>
      </c>
      <c r="O18" s="8">
        <v>0</v>
      </c>
      <c r="P18" s="8">
        <v>0</v>
      </c>
      <c r="Q18" s="8">
        <v>57815</v>
      </c>
      <c r="R18" s="8">
        <v>0</v>
      </c>
      <c r="S18" s="8">
        <v>0</v>
      </c>
    </row>
    <row r="19" spans="1:19">
      <c r="A19" s="9"/>
      <c r="B19" s="4"/>
      <c r="C19" s="10"/>
      <c r="D19" s="11"/>
      <c r="E19" s="11"/>
      <c r="F19" s="11"/>
      <c r="G19" s="11"/>
      <c r="H19" s="11"/>
      <c r="I19" s="11"/>
      <c r="J19" s="11"/>
      <c r="K19" s="11"/>
      <c r="L19" s="12" t="s">
        <v>26</v>
      </c>
      <c r="M19" s="12" t="s">
        <v>33</v>
      </c>
      <c r="N19" s="8">
        <v>1744.1</v>
      </c>
      <c r="O19" s="8">
        <v>0</v>
      </c>
      <c r="P19" s="8">
        <v>248298.2</v>
      </c>
      <c r="Q19" s="8">
        <v>187412.8</v>
      </c>
      <c r="R19" s="8">
        <v>498974.3</v>
      </c>
      <c r="S19" s="8">
        <v>798960.3</v>
      </c>
    </row>
    <row r="20" spans="1:19">
      <c r="A20" s="9"/>
      <c r="B20" s="4"/>
      <c r="C20" s="10"/>
      <c r="D20" s="11"/>
      <c r="E20" s="11"/>
      <c r="F20" s="11"/>
      <c r="G20" s="11"/>
      <c r="H20" s="11"/>
      <c r="I20" s="11"/>
      <c r="J20" s="11"/>
      <c r="K20" s="11"/>
      <c r="L20" s="12" t="s">
        <v>26</v>
      </c>
      <c r="M20" s="12" t="s">
        <v>34</v>
      </c>
      <c r="N20" s="8">
        <v>874916.3</v>
      </c>
      <c r="O20" s="176">
        <v>657983.19999999995</v>
      </c>
      <c r="P20" s="176">
        <v>669010.89999999991</v>
      </c>
      <c r="Q20" s="176">
        <v>839923.34900000005</v>
      </c>
      <c r="R20" s="176">
        <v>703185.049</v>
      </c>
      <c r="S20" s="176">
        <v>661101.94900000014</v>
      </c>
    </row>
    <row r="21" spans="1:19">
      <c r="A21" s="9"/>
      <c r="B21" s="4"/>
      <c r="C21" s="10"/>
      <c r="D21" s="11"/>
      <c r="E21" s="11"/>
      <c r="F21" s="11"/>
      <c r="G21" s="11"/>
      <c r="H21" s="11"/>
      <c r="I21" s="11"/>
      <c r="J21" s="11"/>
      <c r="K21" s="11"/>
      <c r="L21" s="12" t="s">
        <v>27</v>
      </c>
      <c r="M21" s="12" t="s">
        <v>28</v>
      </c>
      <c r="N21" s="8">
        <v>1153.3</v>
      </c>
      <c r="O21" s="8">
        <v>1153.3</v>
      </c>
      <c r="P21" s="8">
        <v>3837.8</v>
      </c>
      <c r="Q21" s="8">
        <v>0</v>
      </c>
      <c r="R21" s="8">
        <v>0</v>
      </c>
      <c r="S21" s="8">
        <v>0</v>
      </c>
    </row>
    <row r="22" spans="1:19">
      <c r="A22" s="9"/>
      <c r="B22" s="4"/>
      <c r="C22" s="10"/>
      <c r="D22" s="11"/>
      <c r="E22" s="11"/>
      <c r="F22" s="11"/>
      <c r="G22" s="11"/>
      <c r="H22" s="11"/>
      <c r="I22" s="11"/>
      <c r="J22" s="11"/>
      <c r="K22" s="11"/>
      <c r="L22" s="12" t="s">
        <v>27</v>
      </c>
      <c r="M22" s="12" t="s">
        <v>29</v>
      </c>
      <c r="N22" s="8">
        <v>0</v>
      </c>
      <c r="O22" s="8">
        <v>0</v>
      </c>
      <c r="P22" s="8">
        <v>0</v>
      </c>
      <c r="Q22" s="8">
        <v>0</v>
      </c>
      <c r="R22" s="8">
        <v>0</v>
      </c>
      <c r="S22" s="8">
        <v>0</v>
      </c>
    </row>
    <row r="23" spans="1:19">
      <c r="A23" s="9"/>
      <c r="B23" s="4"/>
      <c r="C23" s="10"/>
      <c r="D23" s="11"/>
      <c r="E23" s="11"/>
      <c r="F23" s="11"/>
      <c r="G23" s="11"/>
      <c r="H23" s="11"/>
      <c r="I23" s="11"/>
      <c r="J23" s="11"/>
      <c r="K23" s="11"/>
      <c r="L23" s="12" t="s">
        <v>28</v>
      </c>
      <c r="M23" s="12" t="s">
        <v>29</v>
      </c>
      <c r="N23" s="8">
        <v>0</v>
      </c>
      <c r="O23" s="176">
        <v>0</v>
      </c>
      <c r="P23" s="176">
        <v>0</v>
      </c>
      <c r="Q23" s="176">
        <v>0</v>
      </c>
      <c r="R23" s="176">
        <v>0</v>
      </c>
      <c r="S23" s="176">
        <v>0</v>
      </c>
    </row>
    <row r="24" spans="1:19">
      <c r="A24" s="9"/>
      <c r="B24" s="4"/>
      <c r="C24" s="10"/>
      <c r="D24" s="11"/>
      <c r="E24" s="11"/>
      <c r="F24" s="11"/>
      <c r="G24" s="11"/>
      <c r="H24" s="11"/>
      <c r="I24" s="11"/>
      <c r="J24" s="11"/>
      <c r="K24" s="11"/>
      <c r="L24" s="12" t="s">
        <v>28</v>
      </c>
      <c r="M24" s="12" t="s">
        <v>35</v>
      </c>
      <c r="N24" s="8">
        <v>14363.9</v>
      </c>
      <c r="O24" s="8">
        <v>11960.4</v>
      </c>
      <c r="P24" s="8">
        <v>4518.2</v>
      </c>
      <c r="Q24" s="8">
        <v>1945.5</v>
      </c>
      <c r="R24" s="8">
        <v>2257</v>
      </c>
      <c r="S24" s="8">
        <v>2521</v>
      </c>
    </row>
    <row r="25" spans="1:19">
      <c r="A25" s="9"/>
      <c r="B25" s="4"/>
      <c r="C25" s="10"/>
      <c r="D25" s="11"/>
      <c r="E25" s="11"/>
      <c r="F25" s="11"/>
      <c r="G25" s="11"/>
      <c r="H25" s="11"/>
      <c r="I25" s="11"/>
      <c r="J25" s="11"/>
      <c r="K25" s="11"/>
      <c r="L25" s="12" t="s">
        <v>28</v>
      </c>
      <c r="M25" s="12" t="s">
        <v>36</v>
      </c>
      <c r="N25" s="8">
        <v>169218.5</v>
      </c>
      <c r="O25" s="8">
        <v>156346.79999999999</v>
      </c>
      <c r="P25" s="8">
        <v>171209.69999999998</v>
      </c>
      <c r="Q25" s="8">
        <v>167978.09999999998</v>
      </c>
      <c r="R25" s="8">
        <v>175035.30000000002</v>
      </c>
      <c r="S25" s="8">
        <v>179499.5</v>
      </c>
    </row>
    <row r="26" spans="1:19">
      <c r="A26" s="9"/>
      <c r="B26" s="4"/>
      <c r="C26" s="10"/>
      <c r="D26" s="11"/>
      <c r="E26" s="11"/>
      <c r="F26" s="11"/>
      <c r="G26" s="11"/>
      <c r="H26" s="11"/>
      <c r="I26" s="11"/>
      <c r="J26" s="11"/>
      <c r="K26" s="11"/>
      <c r="L26" s="12" t="s">
        <v>28</v>
      </c>
      <c r="M26" s="12" t="s">
        <v>37</v>
      </c>
      <c r="N26" s="8">
        <v>0</v>
      </c>
      <c r="O26" s="8">
        <v>0</v>
      </c>
      <c r="P26" s="8">
        <v>5034</v>
      </c>
      <c r="Q26" s="8">
        <v>67369.790999999997</v>
      </c>
      <c r="R26" s="8">
        <v>40419.014000000003</v>
      </c>
      <c r="S26" s="8">
        <v>40419.016000000003</v>
      </c>
    </row>
    <row r="27" spans="1:19">
      <c r="A27" s="9"/>
      <c r="B27" s="4"/>
      <c r="C27" s="10"/>
      <c r="D27" s="11"/>
      <c r="E27" s="11"/>
      <c r="F27" s="11"/>
      <c r="G27" s="11"/>
      <c r="H27" s="11"/>
      <c r="I27" s="11"/>
      <c r="J27" s="11"/>
      <c r="K27" s="11"/>
      <c r="L27" s="12" t="s">
        <v>29</v>
      </c>
      <c r="M27" s="12" t="s">
        <v>26</v>
      </c>
      <c r="N27" s="8">
        <v>8987.7999999999993</v>
      </c>
      <c r="O27" s="8">
        <v>8986.2000000000007</v>
      </c>
      <c r="P27" s="8">
        <v>10047.299999999999</v>
      </c>
      <c r="Q27" s="8">
        <v>14342.5</v>
      </c>
      <c r="R27" s="8">
        <v>14544.8</v>
      </c>
      <c r="S27" s="8">
        <v>14093.9</v>
      </c>
    </row>
    <row r="28" spans="1:19">
      <c r="A28" s="9"/>
      <c r="B28" s="4"/>
      <c r="C28" s="10"/>
      <c r="D28" s="11"/>
      <c r="E28" s="11"/>
      <c r="F28" s="11"/>
      <c r="G28" s="11"/>
      <c r="H28" s="11"/>
      <c r="I28" s="11"/>
      <c r="J28" s="11"/>
      <c r="K28" s="11"/>
      <c r="L28" s="12" t="s">
        <v>29</v>
      </c>
      <c r="M28" s="12" t="s">
        <v>30</v>
      </c>
      <c r="N28" s="8">
        <v>30231.4</v>
      </c>
      <c r="O28" s="149">
        <v>28649.599999999999</v>
      </c>
      <c r="P28" s="149">
        <v>40560.6</v>
      </c>
      <c r="Q28" s="149">
        <v>45974.841999999997</v>
      </c>
      <c r="R28" s="149">
        <v>47539.171000000002</v>
      </c>
      <c r="S28" s="149">
        <v>47574.301999999996</v>
      </c>
    </row>
    <row r="29" spans="1:19">
      <c r="A29" s="9"/>
      <c r="B29" s="4"/>
      <c r="C29" s="10"/>
      <c r="D29" s="11"/>
      <c r="E29" s="11"/>
      <c r="F29" s="11"/>
      <c r="G29" s="11"/>
      <c r="H29" s="11"/>
      <c r="I29" s="11"/>
      <c r="J29" s="11"/>
      <c r="K29" s="11"/>
      <c r="L29" s="12" t="s">
        <v>29</v>
      </c>
      <c r="M29" s="12" t="s">
        <v>38</v>
      </c>
      <c r="N29" s="8">
        <v>1311968.3999999999</v>
      </c>
      <c r="O29" s="8">
        <v>1310533.3</v>
      </c>
      <c r="P29" s="8">
        <v>1446972.9</v>
      </c>
      <c r="Q29" s="8">
        <v>2304126.9180000001</v>
      </c>
      <c r="R29" s="8">
        <v>1657299.4790000001</v>
      </c>
      <c r="S29" s="8">
        <v>1658941.4790000001</v>
      </c>
    </row>
    <row r="30" spans="1:19">
      <c r="A30" s="9"/>
      <c r="B30" s="4"/>
      <c r="C30" s="10"/>
      <c r="D30" s="11"/>
      <c r="E30" s="11"/>
      <c r="F30" s="11"/>
      <c r="G30" s="11"/>
      <c r="H30" s="11"/>
      <c r="I30" s="11"/>
      <c r="J30" s="11"/>
      <c r="K30" s="11"/>
      <c r="L30" s="12" t="s">
        <v>29</v>
      </c>
      <c r="M30" s="12" t="s">
        <v>35</v>
      </c>
      <c r="N30" s="8">
        <v>3960893</v>
      </c>
      <c r="O30" s="8">
        <v>3762750.9999999995</v>
      </c>
      <c r="P30" s="8">
        <v>4347265.2</v>
      </c>
      <c r="Q30" s="8">
        <v>3210071.66</v>
      </c>
      <c r="R30" s="8">
        <v>1081239.379</v>
      </c>
      <c r="S30" s="8">
        <v>1334197.9890000001</v>
      </c>
    </row>
    <row r="31" spans="1:19">
      <c r="A31" s="9"/>
      <c r="B31" s="4"/>
      <c r="C31" s="10"/>
      <c r="D31" s="11"/>
      <c r="E31" s="11"/>
      <c r="F31" s="11"/>
      <c r="G31" s="11"/>
      <c r="H31" s="11"/>
      <c r="I31" s="11"/>
      <c r="J31" s="11"/>
      <c r="K31" s="11"/>
      <c r="L31" s="12" t="s">
        <v>29</v>
      </c>
      <c r="M31" s="12" t="s">
        <v>36</v>
      </c>
      <c r="N31" s="8">
        <v>2509.8000000000002</v>
      </c>
      <c r="O31" s="8">
        <v>2509.8000000000002</v>
      </c>
      <c r="P31" s="8">
        <v>0</v>
      </c>
      <c r="Q31" s="8">
        <v>0</v>
      </c>
      <c r="R31" s="8">
        <v>0</v>
      </c>
      <c r="S31" s="8">
        <v>0</v>
      </c>
    </row>
    <row r="32" spans="1:19">
      <c r="A32" s="9"/>
      <c r="B32" s="4"/>
      <c r="C32" s="10"/>
      <c r="D32" s="11"/>
      <c r="E32" s="11"/>
      <c r="F32" s="11"/>
      <c r="G32" s="11"/>
      <c r="H32" s="11"/>
      <c r="I32" s="11"/>
      <c r="J32" s="11"/>
      <c r="K32" s="11"/>
      <c r="L32" s="12" t="s">
        <v>29</v>
      </c>
      <c r="M32" s="12" t="s">
        <v>39</v>
      </c>
      <c r="N32" s="8">
        <v>127239.20000000001</v>
      </c>
      <c r="O32" s="8">
        <v>119643.4</v>
      </c>
      <c r="P32" s="8">
        <v>363986.3</v>
      </c>
      <c r="Q32" s="8">
        <v>116930.2</v>
      </c>
      <c r="R32" s="8">
        <v>115993.1</v>
      </c>
      <c r="S32" s="8">
        <v>119841.20000000001</v>
      </c>
    </row>
    <row r="33" spans="1:19">
      <c r="A33" s="9"/>
      <c r="B33" s="4"/>
      <c r="C33" s="10"/>
      <c r="D33" s="11"/>
      <c r="E33" s="11"/>
      <c r="F33" s="11"/>
      <c r="G33" s="11"/>
      <c r="H33" s="11"/>
      <c r="I33" s="11"/>
      <c r="J33" s="11"/>
      <c r="K33" s="11"/>
      <c r="L33" s="12" t="s">
        <v>30</v>
      </c>
      <c r="M33" s="12" t="s">
        <v>26</v>
      </c>
      <c r="N33" s="8">
        <v>301012.3</v>
      </c>
      <c r="O33" s="8">
        <v>279886.8</v>
      </c>
      <c r="P33" s="8">
        <v>499697.7</v>
      </c>
      <c r="Q33" s="8">
        <v>415191</v>
      </c>
      <c r="R33" s="8">
        <v>396883.83</v>
      </c>
      <c r="S33" s="8">
        <v>408484.43</v>
      </c>
    </row>
    <row r="34" spans="1:19">
      <c r="A34" s="9"/>
      <c r="B34" s="4"/>
      <c r="C34" s="10"/>
      <c r="D34" s="11"/>
      <c r="E34" s="11"/>
      <c r="F34" s="11"/>
      <c r="G34" s="11"/>
      <c r="H34" s="11"/>
      <c r="I34" s="11"/>
      <c r="J34" s="11"/>
      <c r="K34" s="11"/>
      <c r="L34" s="12" t="s">
        <v>30</v>
      </c>
      <c r="M34" s="12" t="s">
        <v>27</v>
      </c>
      <c r="N34" s="8">
        <v>442173.6</v>
      </c>
      <c r="O34" s="8">
        <v>366214.6</v>
      </c>
      <c r="P34" s="8">
        <v>693860.10000000009</v>
      </c>
      <c r="Q34" s="8">
        <v>1579832.57</v>
      </c>
      <c r="R34" s="8">
        <v>1347878.36</v>
      </c>
      <c r="S34" s="8">
        <v>405895.97</v>
      </c>
    </row>
    <row r="35" spans="1:19">
      <c r="A35" s="9"/>
      <c r="B35" s="4"/>
      <c r="C35" s="10"/>
      <c r="D35" s="11"/>
      <c r="E35" s="11"/>
      <c r="F35" s="11"/>
      <c r="G35" s="11"/>
      <c r="H35" s="11"/>
      <c r="I35" s="11"/>
      <c r="J35" s="11"/>
      <c r="K35" s="11"/>
      <c r="L35" s="12" t="s">
        <v>30</v>
      </c>
      <c r="M35" s="12" t="s">
        <v>28</v>
      </c>
      <c r="N35" s="8">
        <v>3611690</v>
      </c>
      <c r="O35" s="8">
        <v>3492589.7</v>
      </c>
      <c r="P35" s="8">
        <v>3562598.9000000004</v>
      </c>
      <c r="Q35" s="8">
        <v>3138477.156</v>
      </c>
      <c r="R35" s="8">
        <v>3012629.659</v>
      </c>
      <c r="S35" s="8">
        <v>3086190.7060000002</v>
      </c>
    </row>
    <row r="36" spans="1:19">
      <c r="A36" s="9"/>
      <c r="B36" s="4"/>
      <c r="C36" s="10"/>
      <c r="D36" s="11"/>
      <c r="E36" s="11"/>
      <c r="F36" s="11"/>
      <c r="G36" s="11"/>
      <c r="H36" s="11"/>
      <c r="I36" s="11"/>
      <c r="J36" s="11"/>
      <c r="K36" s="11"/>
      <c r="L36" s="12" t="s">
        <v>30</v>
      </c>
      <c r="M36" s="12" t="s">
        <v>30</v>
      </c>
      <c r="N36" s="8">
        <v>103720.70000000001</v>
      </c>
      <c r="O36" s="8">
        <v>101696.5</v>
      </c>
      <c r="P36" s="8">
        <v>118331.6</v>
      </c>
      <c r="Q36" s="8">
        <v>119833.59999999999</v>
      </c>
      <c r="R36" s="8">
        <v>131313.9</v>
      </c>
      <c r="S36" s="8">
        <v>135669</v>
      </c>
    </row>
    <row r="37" spans="1:19">
      <c r="A37" s="9"/>
      <c r="B37" s="4"/>
      <c r="C37" s="10"/>
      <c r="D37" s="11"/>
      <c r="E37" s="11"/>
      <c r="F37" s="11"/>
      <c r="G37" s="11"/>
      <c r="H37" s="11"/>
      <c r="I37" s="11"/>
      <c r="J37" s="11"/>
      <c r="K37" s="11"/>
      <c r="L37" s="12" t="s">
        <v>31</v>
      </c>
      <c r="M37" s="12" t="s">
        <v>27</v>
      </c>
      <c r="N37" s="8">
        <v>0</v>
      </c>
      <c r="O37" s="8">
        <v>0</v>
      </c>
      <c r="P37" s="8">
        <v>0</v>
      </c>
      <c r="Q37" s="8">
        <v>0</v>
      </c>
      <c r="R37" s="8">
        <v>0</v>
      </c>
      <c r="S37" s="8">
        <v>0</v>
      </c>
    </row>
    <row r="38" spans="1:19">
      <c r="A38" s="9"/>
      <c r="B38" s="4"/>
      <c r="C38" s="10"/>
      <c r="D38" s="11"/>
      <c r="E38" s="11"/>
      <c r="F38" s="11"/>
      <c r="G38" s="11"/>
      <c r="H38" s="11"/>
      <c r="I38" s="11"/>
      <c r="J38" s="11"/>
      <c r="K38" s="11"/>
      <c r="L38" s="12" t="s">
        <v>31</v>
      </c>
      <c r="M38" s="12" t="s">
        <v>28</v>
      </c>
      <c r="N38" s="8">
        <v>3214.8</v>
      </c>
      <c r="O38" s="8">
        <v>3212.8</v>
      </c>
      <c r="P38" s="8">
        <v>17700.2</v>
      </c>
      <c r="Q38" s="8">
        <v>41290.199999999997</v>
      </c>
      <c r="R38" s="8">
        <v>6834.2</v>
      </c>
      <c r="S38" s="8">
        <v>6838.3</v>
      </c>
    </row>
    <row r="39" spans="1:19">
      <c r="A39" s="9"/>
      <c r="B39" s="4"/>
      <c r="C39" s="10"/>
      <c r="D39" s="11"/>
      <c r="E39" s="11"/>
      <c r="F39" s="11"/>
      <c r="G39" s="11"/>
      <c r="H39" s="11"/>
      <c r="I39" s="11"/>
      <c r="J39" s="11"/>
      <c r="K39" s="11"/>
      <c r="L39" s="12" t="s">
        <v>31</v>
      </c>
      <c r="M39" s="12" t="s">
        <v>30</v>
      </c>
      <c r="N39" s="8">
        <v>7060.6</v>
      </c>
      <c r="O39" s="8">
        <v>4299.7</v>
      </c>
      <c r="P39" s="8">
        <v>0</v>
      </c>
      <c r="Q39" s="8">
        <v>0</v>
      </c>
      <c r="R39" s="8">
        <v>1923.077</v>
      </c>
      <c r="S39" s="8">
        <v>1923.077</v>
      </c>
    </row>
    <row r="40" spans="1:19">
      <c r="A40" s="9"/>
      <c r="B40" s="4"/>
      <c r="C40" s="10"/>
      <c r="D40" s="11"/>
      <c r="E40" s="11"/>
      <c r="F40" s="11"/>
      <c r="G40" s="11"/>
      <c r="H40" s="11"/>
      <c r="I40" s="11"/>
      <c r="J40" s="11"/>
      <c r="K40" s="11"/>
      <c r="L40" s="12" t="s">
        <v>32</v>
      </c>
      <c r="M40" s="12" t="s">
        <v>26</v>
      </c>
      <c r="N40" s="8">
        <v>3917939.7</v>
      </c>
      <c r="O40" s="8">
        <v>3912395</v>
      </c>
      <c r="P40" s="8">
        <v>4255039.5</v>
      </c>
      <c r="Q40" s="8">
        <v>4324547.6000000006</v>
      </c>
      <c r="R40" s="8">
        <v>4540982.4000000004</v>
      </c>
      <c r="S40" s="8">
        <v>4722953.0999999996</v>
      </c>
    </row>
    <row r="41" spans="1:19">
      <c r="A41" s="9"/>
      <c r="B41" s="4"/>
      <c r="C41" s="10"/>
      <c r="D41" s="11"/>
      <c r="E41" s="11"/>
      <c r="F41" s="11"/>
      <c r="G41" s="11"/>
      <c r="H41" s="11"/>
      <c r="I41" s="11"/>
      <c r="J41" s="11"/>
      <c r="K41" s="11"/>
      <c r="L41" s="12" t="s">
        <v>32</v>
      </c>
      <c r="M41" s="12" t="s">
        <v>27</v>
      </c>
      <c r="N41" s="8">
        <v>6673674.0999999996</v>
      </c>
      <c r="O41" s="8">
        <v>6608397.6999999993</v>
      </c>
      <c r="P41" s="8">
        <v>7249211.2999999998</v>
      </c>
      <c r="Q41" s="8">
        <v>8461466.811999999</v>
      </c>
      <c r="R41" s="8">
        <v>7812231.8810000001</v>
      </c>
      <c r="S41" s="8">
        <v>7815103.7000000002</v>
      </c>
    </row>
    <row r="42" spans="1:19">
      <c r="A42" s="9"/>
      <c r="B42" s="4"/>
      <c r="C42" s="10"/>
      <c r="D42" s="11"/>
      <c r="E42" s="11"/>
      <c r="F42" s="11"/>
      <c r="G42" s="11"/>
      <c r="H42" s="11"/>
      <c r="I42" s="11"/>
      <c r="J42" s="11"/>
      <c r="K42" s="11"/>
      <c r="L42" s="12" t="s">
        <v>32</v>
      </c>
      <c r="M42" s="12" t="s">
        <v>28</v>
      </c>
      <c r="N42" s="8">
        <v>777167.9</v>
      </c>
      <c r="O42" s="8">
        <v>775970.70000000007</v>
      </c>
      <c r="P42" s="8">
        <v>1042596.8</v>
      </c>
      <c r="Q42" s="8">
        <v>1111920.3</v>
      </c>
      <c r="R42" s="8">
        <v>1174847</v>
      </c>
      <c r="S42" s="8">
        <v>1240379</v>
      </c>
    </row>
    <row r="43" spans="1:19">
      <c r="A43" s="9"/>
      <c r="B43" s="4"/>
      <c r="C43" s="10"/>
      <c r="D43" s="11"/>
      <c r="E43" s="11"/>
      <c r="F43" s="11"/>
      <c r="G43" s="11"/>
      <c r="H43" s="11"/>
      <c r="I43" s="11"/>
      <c r="J43" s="11"/>
      <c r="K43" s="11"/>
      <c r="L43" s="12" t="s">
        <v>32</v>
      </c>
      <c r="M43" s="12" t="s">
        <v>30</v>
      </c>
      <c r="N43" s="8">
        <v>868.2</v>
      </c>
      <c r="O43" s="8">
        <v>692.1</v>
      </c>
      <c r="P43" s="8">
        <v>1561.9</v>
      </c>
      <c r="Q43" s="8">
        <v>1907.9</v>
      </c>
      <c r="R43" s="8">
        <v>1911</v>
      </c>
      <c r="S43" s="8">
        <v>1914.2</v>
      </c>
    </row>
    <row r="44" spans="1:19">
      <c r="A44" s="9"/>
      <c r="B44" s="4"/>
      <c r="C44" s="10"/>
      <c r="D44" s="11"/>
      <c r="E44" s="11"/>
      <c r="F44" s="11"/>
      <c r="G44" s="11"/>
      <c r="H44" s="11"/>
      <c r="I44" s="11"/>
      <c r="J44" s="11"/>
      <c r="K44" s="11"/>
      <c r="L44" s="12" t="s">
        <v>32</v>
      </c>
      <c r="M44" s="12" t="s">
        <v>32</v>
      </c>
      <c r="N44" s="8">
        <v>332562.3</v>
      </c>
      <c r="O44" s="8">
        <v>325345</v>
      </c>
      <c r="P44" s="8">
        <v>111549.7</v>
      </c>
      <c r="Q44" s="8">
        <v>117093.3</v>
      </c>
      <c r="R44" s="8">
        <v>121633.70000000001</v>
      </c>
      <c r="S44" s="8">
        <v>125223.5</v>
      </c>
    </row>
    <row r="45" spans="1:19">
      <c r="A45" s="9"/>
      <c r="B45" s="4"/>
      <c r="C45" s="10"/>
      <c r="D45" s="11"/>
      <c r="E45" s="11"/>
      <c r="F45" s="11"/>
      <c r="G45" s="11"/>
      <c r="H45" s="11"/>
      <c r="I45" s="11"/>
      <c r="J45" s="11"/>
      <c r="K45" s="11"/>
      <c r="L45" s="12" t="s">
        <v>32</v>
      </c>
      <c r="M45" s="12" t="s">
        <v>35</v>
      </c>
      <c r="N45" s="8">
        <v>224634.5</v>
      </c>
      <c r="O45" s="8">
        <v>221762.5</v>
      </c>
      <c r="P45" s="8">
        <v>768481.20000000007</v>
      </c>
      <c r="Q45" s="8">
        <v>588854.29999999993</v>
      </c>
      <c r="R45" s="8">
        <v>595269.79999999993</v>
      </c>
      <c r="S45" s="8">
        <v>607056.89999999991</v>
      </c>
    </row>
    <row r="46" spans="1:19">
      <c r="A46" s="9"/>
      <c r="B46" s="4"/>
      <c r="C46" s="10"/>
      <c r="D46" s="11"/>
      <c r="E46" s="11"/>
      <c r="F46" s="11"/>
      <c r="G46" s="11"/>
      <c r="H46" s="11"/>
      <c r="I46" s="11"/>
      <c r="J46" s="11"/>
      <c r="K46" s="11"/>
      <c r="L46" s="12" t="s">
        <v>38</v>
      </c>
      <c r="M46" s="12" t="s">
        <v>26</v>
      </c>
      <c r="N46" s="8">
        <v>660090.10000000009</v>
      </c>
      <c r="O46" s="8">
        <v>659986.60000000009</v>
      </c>
      <c r="P46" s="8">
        <v>712428.79999999993</v>
      </c>
      <c r="Q46" s="8">
        <v>735728.29999999993</v>
      </c>
      <c r="R46" s="8">
        <v>772831.39999999991</v>
      </c>
      <c r="S46" s="8">
        <v>812226.9</v>
      </c>
    </row>
    <row r="47" spans="1:19">
      <c r="A47" s="9"/>
      <c r="B47" s="4"/>
      <c r="C47" s="10"/>
      <c r="D47" s="11"/>
      <c r="E47" s="11"/>
      <c r="F47" s="11"/>
      <c r="G47" s="11"/>
      <c r="H47" s="11"/>
      <c r="I47" s="11"/>
      <c r="J47" s="11"/>
      <c r="K47" s="11"/>
      <c r="L47" s="12" t="s">
        <v>38</v>
      </c>
      <c r="M47" s="12" t="s">
        <v>29</v>
      </c>
      <c r="N47" s="8">
        <v>18439.400000000001</v>
      </c>
      <c r="O47" s="8">
        <v>18159.8</v>
      </c>
      <c r="P47" s="8">
        <v>19825.3</v>
      </c>
      <c r="Q47" s="8">
        <v>21325.3</v>
      </c>
      <c r="R47" s="8">
        <v>23222.7</v>
      </c>
      <c r="S47" s="8">
        <v>24151.599999999999</v>
      </c>
    </row>
    <row r="48" spans="1:19">
      <c r="A48" s="9"/>
      <c r="B48" s="4"/>
      <c r="C48" s="10"/>
      <c r="D48" s="11"/>
      <c r="E48" s="11"/>
      <c r="F48" s="11"/>
      <c r="G48" s="11"/>
      <c r="H48" s="11"/>
      <c r="I48" s="11"/>
      <c r="J48" s="11"/>
      <c r="K48" s="11"/>
      <c r="L48" s="12" t="s">
        <v>36</v>
      </c>
      <c r="M48" s="12" t="s">
        <v>26</v>
      </c>
      <c r="N48" s="8">
        <v>42092.7</v>
      </c>
      <c r="O48" s="8">
        <v>42051.199999999997</v>
      </c>
      <c r="P48" s="8">
        <v>38202</v>
      </c>
      <c r="Q48" s="8">
        <v>35002</v>
      </c>
      <c r="R48" s="8">
        <v>35002</v>
      </c>
      <c r="S48" s="8">
        <v>35002</v>
      </c>
    </row>
    <row r="49" spans="1:19">
      <c r="A49" s="9"/>
      <c r="B49" s="4"/>
      <c r="C49" s="10"/>
      <c r="D49" s="11"/>
      <c r="E49" s="11"/>
      <c r="F49" s="11"/>
      <c r="G49" s="11"/>
      <c r="H49" s="11"/>
      <c r="I49" s="11"/>
      <c r="J49" s="11"/>
      <c r="K49" s="11"/>
      <c r="L49" s="12" t="s">
        <v>36</v>
      </c>
      <c r="M49" s="12" t="s">
        <v>28</v>
      </c>
      <c r="N49" s="8">
        <v>48581.3</v>
      </c>
      <c r="O49" s="8">
        <v>47573.1</v>
      </c>
      <c r="P49" s="8">
        <v>59217.3</v>
      </c>
      <c r="Q49" s="8">
        <v>75411.09</v>
      </c>
      <c r="R49" s="8">
        <v>63352.6</v>
      </c>
      <c r="S49" s="8">
        <v>49913.8</v>
      </c>
    </row>
    <row r="50" spans="1:19">
      <c r="A50" s="9"/>
      <c r="B50" s="4"/>
      <c r="C50" s="10"/>
      <c r="D50" s="11"/>
      <c r="E50" s="11"/>
      <c r="F50" s="11"/>
      <c r="G50" s="11"/>
      <c r="H50" s="11"/>
      <c r="I50" s="11"/>
      <c r="J50" s="11"/>
      <c r="K50" s="11"/>
      <c r="L50" s="12" t="s">
        <v>36</v>
      </c>
      <c r="M50" s="12" t="s">
        <v>29</v>
      </c>
      <c r="N50" s="8">
        <v>192283.30000000002</v>
      </c>
      <c r="O50" s="8">
        <v>192035.8</v>
      </c>
      <c r="P50" s="8">
        <v>132765.5</v>
      </c>
      <c r="Q50" s="8">
        <v>113986.2</v>
      </c>
      <c r="R50" s="8">
        <v>122402.59999999999</v>
      </c>
      <c r="S50" s="8">
        <v>122759.5</v>
      </c>
    </row>
    <row r="51" spans="1:19">
      <c r="A51" s="9"/>
      <c r="B51" s="4"/>
      <c r="C51" s="10"/>
      <c r="D51" s="11"/>
      <c r="E51" s="11"/>
      <c r="F51" s="11"/>
      <c r="G51" s="11"/>
      <c r="H51" s="11"/>
      <c r="I51" s="11"/>
      <c r="J51" s="11"/>
      <c r="K51" s="11"/>
      <c r="L51" s="12" t="s">
        <v>33</v>
      </c>
      <c r="M51" s="12" t="s">
        <v>26</v>
      </c>
      <c r="N51" s="8">
        <v>0</v>
      </c>
      <c r="O51" s="8">
        <v>0</v>
      </c>
      <c r="P51" s="8">
        <v>0</v>
      </c>
      <c r="Q51" s="8">
        <v>11581.1</v>
      </c>
      <c r="R51" s="8">
        <v>12031.3</v>
      </c>
      <c r="S51" s="8">
        <v>13184</v>
      </c>
    </row>
    <row r="52" spans="1:19">
      <c r="A52" s="9"/>
      <c r="B52" s="4"/>
      <c r="C52" s="10"/>
      <c r="D52" s="11"/>
      <c r="E52" s="11"/>
      <c r="F52" s="11"/>
      <c r="G52" s="11"/>
      <c r="H52" s="11"/>
      <c r="I52" s="11"/>
      <c r="J52" s="11"/>
      <c r="K52" s="11"/>
      <c r="L52" s="12" t="s">
        <v>33</v>
      </c>
      <c r="M52" s="12" t="s">
        <v>27</v>
      </c>
      <c r="N52" s="8">
        <v>565984.1</v>
      </c>
      <c r="O52" s="8">
        <v>565545.10000000009</v>
      </c>
      <c r="P52" s="8">
        <v>208759.4</v>
      </c>
      <c r="Q52" s="8">
        <v>219240.62</v>
      </c>
      <c r="R52" s="8">
        <v>201267</v>
      </c>
      <c r="S52" s="8">
        <v>208393.60000000001</v>
      </c>
    </row>
    <row r="53" spans="1:19">
      <c r="A53" s="9"/>
      <c r="B53" s="4"/>
      <c r="C53" s="10"/>
      <c r="D53" s="11"/>
      <c r="E53" s="11"/>
      <c r="F53" s="11"/>
      <c r="G53" s="11"/>
      <c r="H53" s="11"/>
      <c r="I53" s="11"/>
      <c r="J53" s="11"/>
      <c r="K53" s="11"/>
      <c r="L53" s="12" t="s">
        <v>33</v>
      </c>
      <c r="M53" s="12" t="s">
        <v>28</v>
      </c>
      <c r="N53" s="8">
        <v>0</v>
      </c>
      <c r="O53" s="8">
        <v>0</v>
      </c>
      <c r="P53" s="8">
        <v>459099.8</v>
      </c>
      <c r="Q53" s="8">
        <v>491961.1</v>
      </c>
      <c r="R53" s="8">
        <v>504165.2</v>
      </c>
      <c r="S53" s="8">
        <v>514136.3</v>
      </c>
    </row>
    <row r="54" spans="1:19">
      <c r="A54" s="9"/>
      <c r="B54" s="4"/>
      <c r="C54" s="10"/>
      <c r="D54" s="11"/>
      <c r="E54" s="11"/>
      <c r="F54" s="11"/>
      <c r="G54" s="11"/>
      <c r="H54" s="11"/>
      <c r="I54" s="11"/>
      <c r="J54" s="11"/>
      <c r="K54" s="11"/>
      <c r="L54" s="12" t="s">
        <v>33</v>
      </c>
      <c r="M54" s="12" t="s">
        <v>30</v>
      </c>
      <c r="N54" s="8">
        <v>16692.599999999999</v>
      </c>
      <c r="O54" s="8">
        <v>16309.8</v>
      </c>
      <c r="P54" s="8">
        <v>17448.8</v>
      </c>
      <c r="Q54" s="8">
        <v>17672.400000000001</v>
      </c>
      <c r="R54" s="8">
        <v>18332.7</v>
      </c>
      <c r="S54" s="8">
        <v>19301.599999999999</v>
      </c>
    </row>
    <row r="55" spans="1:19">
      <c r="A55" s="9"/>
      <c r="B55" s="4"/>
      <c r="C55" s="10"/>
      <c r="D55" s="11"/>
      <c r="E55" s="11"/>
      <c r="F55" s="11"/>
      <c r="G55" s="11"/>
      <c r="H55" s="11"/>
      <c r="I55" s="11"/>
      <c r="J55" s="11"/>
      <c r="K55" s="11"/>
      <c r="L55" s="12" t="s">
        <v>39</v>
      </c>
      <c r="M55" s="12" t="s">
        <v>27</v>
      </c>
      <c r="N55" s="8">
        <v>0</v>
      </c>
      <c r="O55" s="8">
        <v>0</v>
      </c>
      <c r="P55" s="8">
        <v>0</v>
      </c>
      <c r="Q55" s="8">
        <v>0</v>
      </c>
      <c r="R55" s="8">
        <v>0</v>
      </c>
      <c r="S55" s="8">
        <v>0</v>
      </c>
    </row>
    <row r="56" spans="1:19">
      <c r="A56" s="9"/>
      <c r="B56" s="4"/>
      <c r="C56" s="10"/>
      <c r="D56" s="11"/>
      <c r="E56" s="11"/>
      <c r="F56" s="11"/>
      <c r="G56" s="11"/>
      <c r="H56" s="11"/>
      <c r="I56" s="11"/>
      <c r="J56" s="11"/>
      <c r="K56" s="11"/>
      <c r="L56" s="12" t="s">
        <v>34</v>
      </c>
      <c r="M56" s="12" t="s">
        <v>26</v>
      </c>
      <c r="N56" s="8">
        <v>258021.7</v>
      </c>
      <c r="O56" s="8">
        <v>247172.1</v>
      </c>
      <c r="P56" s="8">
        <v>373147.5</v>
      </c>
      <c r="Q56" s="8">
        <v>792469.7</v>
      </c>
      <c r="R56" s="8">
        <v>1040056.6</v>
      </c>
      <c r="S56" s="8">
        <v>1244553.5</v>
      </c>
    </row>
    <row r="57" spans="1:19">
      <c r="A57" s="9"/>
      <c r="B57" s="4"/>
      <c r="C57" s="10"/>
      <c r="D57" s="11"/>
      <c r="E57" s="11"/>
      <c r="F57" s="11"/>
      <c r="G57" s="11"/>
      <c r="H57" s="11"/>
      <c r="I57" s="11"/>
      <c r="J57" s="11"/>
      <c r="K57" s="11"/>
      <c r="L57" s="12" t="s">
        <v>37</v>
      </c>
      <c r="M57" s="12" t="s">
        <v>28</v>
      </c>
      <c r="N57" s="8">
        <v>72066.8</v>
      </c>
      <c r="O57" s="8">
        <v>72066.8</v>
      </c>
      <c r="P57" s="8">
        <v>105249.9</v>
      </c>
      <c r="Q57" s="8">
        <v>180081.4</v>
      </c>
      <c r="R57" s="8">
        <v>268907.40000000002</v>
      </c>
      <c r="S57" s="8">
        <v>345963.8</v>
      </c>
    </row>
    <row r="58" spans="1:19" ht="60.75" customHeight="1">
      <c r="A58" s="5" t="s">
        <v>40</v>
      </c>
      <c r="B58" s="6">
        <v>2001</v>
      </c>
      <c r="C58" s="7" t="s">
        <v>25</v>
      </c>
      <c r="D58" s="7" t="s">
        <v>25</v>
      </c>
      <c r="E58" s="7" t="s">
        <v>25</v>
      </c>
      <c r="F58" s="7" t="s">
        <v>25</v>
      </c>
      <c r="G58" s="7" t="s">
        <v>25</v>
      </c>
      <c r="H58" s="7" t="s">
        <v>25</v>
      </c>
      <c r="I58" s="7" t="s">
        <v>25</v>
      </c>
      <c r="J58" s="7" t="s">
        <v>25</v>
      </c>
      <c r="K58" s="7" t="s">
        <v>25</v>
      </c>
      <c r="L58" s="11"/>
      <c r="M58" s="11"/>
      <c r="N58" s="8">
        <v>16133364.300000003</v>
      </c>
      <c r="O58" s="8">
        <v>15634036.300000001</v>
      </c>
      <c r="P58" s="8">
        <v>17903660.699999999</v>
      </c>
      <c r="Q58" s="8">
        <v>18058402.629000004</v>
      </c>
      <c r="R58" s="8">
        <v>13811876.009999998</v>
      </c>
      <c r="S58" s="8">
        <v>12862209.228999998</v>
      </c>
    </row>
    <row r="59" spans="1:19" ht="12.75" customHeight="1">
      <c r="A59" s="5"/>
      <c r="B59" s="6"/>
      <c r="C59" s="7"/>
      <c r="D59" s="7"/>
      <c r="E59" s="7"/>
      <c r="F59" s="7"/>
      <c r="G59" s="7"/>
      <c r="H59" s="7"/>
      <c r="I59" s="7"/>
      <c r="J59" s="7"/>
      <c r="K59" s="7"/>
      <c r="L59" s="13" t="s">
        <v>26</v>
      </c>
      <c r="M59" s="13" t="s">
        <v>29</v>
      </c>
      <c r="N59" s="8">
        <v>0</v>
      </c>
      <c r="O59" s="8">
        <v>0</v>
      </c>
      <c r="P59" s="8">
        <v>0</v>
      </c>
      <c r="Q59" s="8">
        <v>0</v>
      </c>
      <c r="R59" s="8">
        <v>0</v>
      </c>
      <c r="S59" s="8">
        <v>0</v>
      </c>
    </row>
    <row r="60" spans="1:19">
      <c r="A60" s="5"/>
      <c r="B60" s="14"/>
      <c r="C60" s="15"/>
      <c r="D60" s="15"/>
      <c r="E60" s="15"/>
      <c r="F60" s="15"/>
      <c r="G60" s="15"/>
      <c r="H60" s="15"/>
      <c r="I60" s="15"/>
      <c r="J60" s="15"/>
      <c r="K60" s="15"/>
      <c r="L60" s="13" t="s">
        <v>26</v>
      </c>
      <c r="M60" s="13" t="s">
        <v>31</v>
      </c>
      <c r="N60" s="8">
        <v>0</v>
      </c>
      <c r="O60" s="8">
        <v>0</v>
      </c>
      <c r="P60" s="8">
        <v>0</v>
      </c>
      <c r="Q60" s="8">
        <v>0</v>
      </c>
      <c r="R60" s="8">
        <v>0</v>
      </c>
      <c r="S60" s="8">
        <v>0</v>
      </c>
    </row>
    <row r="61" spans="1:19">
      <c r="A61" s="5"/>
      <c r="B61" s="14"/>
      <c r="C61" s="10"/>
      <c r="D61" s="11"/>
      <c r="E61" s="11"/>
      <c r="F61" s="11"/>
      <c r="G61" s="11"/>
      <c r="H61" s="11"/>
      <c r="I61" s="11"/>
      <c r="J61" s="11"/>
      <c r="K61" s="11"/>
      <c r="L61" s="12" t="s">
        <v>26</v>
      </c>
      <c r="M61" s="12" t="s">
        <v>33</v>
      </c>
      <c r="N61" s="8">
        <v>1744.1</v>
      </c>
      <c r="O61" s="8">
        <v>0</v>
      </c>
      <c r="P61" s="8">
        <v>248298.2</v>
      </c>
      <c r="Q61" s="8">
        <v>0</v>
      </c>
      <c r="R61" s="8">
        <v>0</v>
      </c>
      <c r="S61" s="8">
        <v>0</v>
      </c>
    </row>
    <row r="62" spans="1:19">
      <c r="A62" s="5"/>
      <c r="B62" s="14"/>
      <c r="C62" s="10"/>
      <c r="D62" s="11"/>
      <c r="E62" s="11"/>
      <c r="F62" s="11"/>
      <c r="G62" s="11"/>
      <c r="H62" s="11"/>
      <c r="I62" s="11"/>
      <c r="J62" s="11"/>
      <c r="K62" s="11"/>
      <c r="L62" s="12" t="s">
        <v>26</v>
      </c>
      <c r="M62" s="12" t="s">
        <v>34</v>
      </c>
      <c r="N62" s="8">
        <v>252147.80000000002</v>
      </c>
      <c r="O62" s="176">
        <v>237901.80000000002</v>
      </c>
      <c r="P62" s="176">
        <v>207625.19999999995</v>
      </c>
      <c r="Q62" s="176">
        <v>133063.29999999999</v>
      </c>
      <c r="R62" s="176">
        <v>147251.5</v>
      </c>
      <c r="S62" s="176">
        <v>143892.4</v>
      </c>
    </row>
    <row r="63" spans="1:19">
      <c r="A63" s="5"/>
      <c r="B63" s="14"/>
      <c r="C63" s="10"/>
      <c r="D63" s="11"/>
      <c r="E63" s="11"/>
      <c r="F63" s="11"/>
      <c r="G63" s="11"/>
      <c r="H63" s="11"/>
      <c r="I63" s="11"/>
      <c r="J63" s="11"/>
      <c r="K63" s="11"/>
      <c r="L63" s="12" t="s">
        <v>27</v>
      </c>
      <c r="M63" s="12" t="s">
        <v>29</v>
      </c>
      <c r="N63" s="8">
        <v>0</v>
      </c>
      <c r="O63" s="176">
        <v>0</v>
      </c>
      <c r="P63" s="176">
        <v>0</v>
      </c>
      <c r="Q63" s="176">
        <v>0</v>
      </c>
      <c r="R63" s="176">
        <v>0</v>
      </c>
      <c r="S63" s="176">
        <v>0</v>
      </c>
    </row>
    <row r="64" spans="1:19">
      <c r="A64" s="5"/>
      <c r="B64" s="14"/>
      <c r="C64" s="10"/>
      <c r="D64" s="11"/>
      <c r="E64" s="11"/>
      <c r="F64" s="11"/>
      <c r="G64" s="11"/>
      <c r="H64" s="11"/>
      <c r="I64" s="11"/>
      <c r="J64" s="11"/>
      <c r="K64" s="11"/>
      <c r="L64" s="12" t="s">
        <v>28</v>
      </c>
      <c r="M64" s="12" t="s">
        <v>35</v>
      </c>
      <c r="N64" s="8">
        <v>14363.9</v>
      </c>
      <c r="O64" s="8">
        <v>11960.4</v>
      </c>
      <c r="P64" s="8">
        <v>4518.2</v>
      </c>
      <c r="Q64" s="8">
        <v>1945.5</v>
      </c>
      <c r="R64" s="8">
        <v>2257</v>
      </c>
      <c r="S64" s="8">
        <v>2521</v>
      </c>
    </row>
    <row r="65" spans="1:19">
      <c r="A65" s="5"/>
      <c r="B65" s="14"/>
      <c r="C65" s="10"/>
      <c r="D65" s="11"/>
      <c r="E65" s="11"/>
      <c r="F65" s="11"/>
      <c r="G65" s="11"/>
      <c r="H65" s="11"/>
      <c r="I65" s="11"/>
      <c r="J65" s="11"/>
      <c r="K65" s="11"/>
      <c r="L65" s="12" t="s">
        <v>28</v>
      </c>
      <c r="M65" s="12" t="s">
        <v>36</v>
      </c>
      <c r="N65" s="8">
        <v>169218.5</v>
      </c>
      <c r="O65" s="8">
        <v>156346.79999999999</v>
      </c>
      <c r="P65" s="8">
        <v>171209.69999999998</v>
      </c>
      <c r="Q65" s="8">
        <v>167978.09999999998</v>
      </c>
      <c r="R65" s="8">
        <v>175035.30000000002</v>
      </c>
      <c r="S65" s="8">
        <v>179499.5</v>
      </c>
    </row>
    <row r="66" spans="1:19">
      <c r="A66" s="5"/>
      <c r="B66" s="14"/>
      <c r="C66" s="10"/>
      <c r="D66" s="11"/>
      <c r="E66" s="11"/>
      <c r="F66" s="11"/>
      <c r="G66" s="11"/>
      <c r="H66" s="11"/>
      <c r="I66" s="11"/>
      <c r="J66" s="11"/>
      <c r="K66" s="11"/>
      <c r="L66" s="12" t="s">
        <v>28</v>
      </c>
      <c r="M66" s="12" t="s">
        <v>37</v>
      </c>
      <c r="N66" s="8">
        <v>0</v>
      </c>
      <c r="O66" s="131">
        <v>0</v>
      </c>
      <c r="P66" s="131">
        <v>5034</v>
      </c>
      <c r="Q66" s="131">
        <v>67369.790999999997</v>
      </c>
      <c r="R66" s="131">
        <v>40419.014000000003</v>
      </c>
      <c r="S66" s="131">
        <v>40419.016000000003</v>
      </c>
    </row>
    <row r="67" spans="1:19">
      <c r="A67" s="147"/>
      <c r="B67" s="148"/>
      <c r="C67" s="10"/>
      <c r="D67" s="11"/>
      <c r="E67" s="11"/>
      <c r="F67" s="11"/>
      <c r="G67" s="11"/>
      <c r="H67" s="11"/>
      <c r="I67" s="11"/>
      <c r="J67" s="11"/>
      <c r="K67" s="11"/>
      <c r="L67" s="150" t="s">
        <v>29</v>
      </c>
      <c r="M67" s="150" t="s">
        <v>30</v>
      </c>
      <c r="N67" s="149">
        <v>0</v>
      </c>
      <c r="O67" s="149">
        <v>0</v>
      </c>
      <c r="P67" s="149">
        <v>0</v>
      </c>
      <c r="Q67" s="149">
        <v>3294.502</v>
      </c>
      <c r="R67" s="149">
        <v>2564.5309999999999</v>
      </c>
      <c r="S67" s="149">
        <v>2599.6619999999998</v>
      </c>
    </row>
    <row r="68" spans="1:19">
      <c r="A68" s="5"/>
      <c r="B68" s="14"/>
      <c r="C68" s="10"/>
      <c r="D68" s="11"/>
      <c r="E68" s="11"/>
      <c r="F68" s="11"/>
      <c r="G68" s="11"/>
      <c r="H68" s="11"/>
      <c r="I68" s="11"/>
      <c r="J68" s="11"/>
      <c r="K68" s="11"/>
      <c r="L68" s="12" t="s">
        <v>29</v>
      </c>
      <c r="M68" s="12" t="s">
        <v>38</v>
      </c>
      <c r="N68" s="8">
        <v>1277598.5</v>
      </c>
      <c r="O68" s="8">
        <v>1277163.6000000001</v>
      </c>
      <c r="P68" s="8">
        <v>1409953</v>
      </c>
      <c r="Q68" s="8">
        <v>2258400.818</v>
      </c>
      <c r="R68" s="8">
        <v>1609494.4790000001</v>
      </c>
      <c r="S68" s="8">
        <v>1609494.4790000001</v>
      </c>
    </row>
    <row r="69" spans="1:19">
      <c r="A69" s="5"/>
      <c r="B69" s="14"/>
      <c r="C69" s="10"/>
      <c r="D69" s="11"/>
      <c r="E69" s="11"/>
      <c r="F69" s="11"/>
      <c r="G69" s="11"/>
      <c r="H69" s="11"/>
      <c r="I69" s="11"/>
      <c r="J69" s="11"/>
      <c r="K69" s="11"/>
      <c r="L69" s="12" t="s">
        <v>29</v>
      </c>
      <c r="M69" s="12" t="s">
        <v>35</v>
      </c>
      <c r="N69" s="8">
        <v>3863047.1</v>
      </c>
      <c r="O69" s="8">
        <v>3666416.6999999997</v>
      </c>
      <c r="P69" s="8">
        <v>4181173.1</v>
      </c>
      <c r="Q69" s="8">
        <v>3051628.96</v>
      </c>
      <c r="R69" s="8">
        <v>918662.27899999998</v>
      </c>
      <c r="S69" s="8">
        <v>1166868.389</v>
      </c>
    </row>
    <row r="70" spans="1:19">
      <c r="A70" s="5"/>
      <c r="B70" s="14"/>
      <c r="C70" s="10"/>
      <c r="D70" s="11"/>
      <c r="E70" s="11"/>
      <c r="F70" s="11"/>
      <c r="G70" s="11"/>
      <c r="H70" s="11"/>
      <c r="I70" s="11"/>
      <c r="J70" s="11"/>
      <c r="K70" s="11"/>
      <c r="L70" s="12" t="s">
        <v>29</v>
      </c>
      <c r="M70" s="12" t="s">
        <v>36</v>
      </c>
      <c r="N70" s="8">
        <v>0</v>
      </c>
      <c r="O70" s="8">
        <v>0</v>
      </c>
      <c r="P70" s="8">
        <v>0</v>
      </c>
      <c r="Q70" s="8">
        <v>0</v>
      </c>
      <c r="R70" s="8">
        <v>0</v>
      </c>
      <c r="S70" s="8">
        <v>0</v>
      </c>
    </row>
    <row r="71" spans="1:19">
      <c r="A71" s="5"/>
      <c r="B71" s="14"/>
      <c r="C71" s="10"/>
      <c r="D71" s="11"/>
      <c r="E71" s="11"/>
      <c r="F71" s="11"/>
      <c r="G71" s="11"/>
      <c r="H71" s="11"/>
      <c r="I71" s="11"/>
      <c r="J71" s="11"/>
      <c r="K71" s="11"/>
      <c r="L71" s="12" t="s">
        <v>29</v>
      </c>
      <c r="M71" s="12" t="s">
        <v>39</v>
      </c>
      <c r="N71" s="8">
        <v>38173.1</v>
      </c>
      <c r="O71" s="8">
        <v>33697.9</v>
      </c>
      <c r="P71" s="8">
        <v>42832.7</v>
      </c>
      <c r="Q71" s="8">
        <v>6365</v>
      </c>
      <c r="R71" s="174">
        <v>2565</v>
      </c>
      <c r="S71" s="174">
        <v>2565</v>
      </c>
    </row>
    <row r="72" spans="1:19">
      <c r="A72" s="5"/>
      <c r="B72" s="14"/>
      <c r="C72" s="10"/>
      <c r="D72" s="11"/>
      <c r="E72" s="11"/>
      <c r="F72" s="11"/>
      <c r="G72" s="11"/>
      <c r="H72" s="11"/>
      <c r="I72" s="11"/>
      <c r="J72" s="11"/>
      <c r="K72" s="11"/>
      <c r="L72" s="12" t="s">
        <v>30</v>
      </c>
      <c r="M72" s="12" t="s">
        <v>26</v>
      </c>
      <c r="N72" s="8">
        <v>301012.3</v>
      </c>
      <c r="O72" s="8">
        <v>279886.8</v>
      </c>
      <c r="P72" s="8">
        <v>499697.7</v>
      </c>
      <c r="Q72" s="8">
        <v>415191</v>
      </c>
      <c r="R72" s="8">
        <v>396883.83</v>
      </c>
      <c r="S72" s="8">
        <v>408484.43</v>
      </c>
    </row>
    <row r="73" spans="1:19">
      <c r="A73" s="5"/>
      <c r="B73" s="14"/>
      <c r="C73" s="10"/>
      <c r="D73" s="11"/>
      <c r="E73" s="11"/>
      <c r="F73" s="11"/>
      <c r="G73" s="11"/>
      <c r="H73" s="11"/>
      <c r="I73" s="11"/>
      <c r="J73" s="11"/>
      <c r="K73" s="11"/>
      <c r="L73" s="12" t="s">
        <v>30</v>
      </c>
      <c r="M73" s="12" t="s">
        <v>27</v>
      </c>
      <c r="N73" s="8">
        <v>442173.6</v>
      </c>
      <c r="O73" s="8">
        <v>366214.6</v>
      </c>
      <c r="P73" s="8">
        <v>693860.10000000009</v>
      </c>
      <c r="Q73" s="8">
        <v>1579832.57</v>
      </c>
      <c r="R73" s="8">
        <v>1347878.36</v>
      </c>
      <c r="S73" s="8">
        <v>405895.97</v>
      </c>
    </row>
    <row r="74" spans="1:19">
      <c r="A74" s="5"/>
      <c r="B74" s="14"/>
      <c r="C74" s="10"/>
      <c r="D74" s="11"/>
      <c r="E74" s="11"/>
      <c r="F74" s="11"/>
      <c r="G74" s="11"/>
      <c r="H74" s="11"/>
      <c r="I74" s="11"/>
      <c r="J74" s="11"/>
      <c r="K74" s="11"/>
      <c r="L74" s="12" t="s">
        <v>30</v>
      </c>
      <c r="M74" s="12" t="s">
        <v>28</v>
      </c>
      <c r="N74" s="8">
        <v>3018921.9</v>
      </c>
      <c r="O74" s="8">
        <v>2928297</v>
      </c>
      <c r="P74" s="8">
        <v>2894709.8000000003</v>
      </c>
      <c r="Q74" s="8">
        <v>2466756.0559999999</v>
      </c>
      <c r="R74" s="8">
        <v>2301728.3590000002</v>
      </c>
      <c r="S74" s="8">
        <v>2360250.0060000001</v>
      </c>
    </row>
    <row r="75" spans="1:19">
      <c r="A75" s="5"/>
      <c r="B75" s="14"/>
      <c r="C75" s="10"/>
      <c r="D75" s="11"/>
      <c r="E75" s="11"/>
      <c r="F75" s="11"/>
      <c r="G75" s="11"/>
      <c r="H75" s="11"/>
      <c r="I75" s="11"/>
      <c r="J75" s="11"/>
      <c r="K75" s="11"/>
      <c r="L75" s="12" t="s">
        <v>30</v>
      </c>
      <c r="M75" s="12" t="s">
        <v>30</v>
      </c>
      <c r="N75" s="8">
        <v>67780.600000000006</v>
      </c>
      <c r="O75" s="8">
        <v>67487.7</v>
      </c>
      <c r="P75" s="8">
        <v>82780.3</v>
      </c>
      <c r="Q75" s="8">
        <v>87633.9</v>
      </c>
      <c r="R75" s="8">
        <v>98139.8</v>
      </c>
      <c r="S75" s="8">
        <v>101268.7</v>
      </c>
    </row>
    <row r="76" spans="1:19">
      <c r="A76" s="5"/>
      <c r="B76" s="14"/>
      <c r="C76" s="10"/>
      <c r="D76" s="11"/>
      <c r="E76" s="11"/>
      <c r="F76" s="11"/>
      <c r="G76" s="11"/>
      <c r="H76" s="11"/>
      <c r="I76" s="11"/>
      <c r="J76" s="11"/>
      <c r="K76" s="11"/>
      <c r="L76" s="12" t="s">
        <v>31</v>
      </c>
      <c r="M76" s="12" t="s">
        <v>27</v>
      </c>
      <c r="N76" s="8">
        <v>0</v>
      </c>
      <c r="O76" s="8">
        <v>0</v>
      </c>
      <c r="P76" s="8">
        <v>0</v>
      </c>
      <c r="Q76" s="8">
        <v>0</v>
      </c>
      <c r="R76" s="8">
        <v>0</v>
      </c>
      <c r="S76" s="8">
        <v>0</v>
      </c>
    </row>
    <row r="77" spans="1:19">
      <c r="A77" s="5"/>
      <c r="B77" s="14"/>
      <c r="C77" s="10"/>
      <c r="D77" s="11"/>
      <c r="E77" s="11"/>
      <c r="F77" s="11"/>
      <c r="G77" s="11"/>
      <c r="H77" s="11"/>
      <c r="I77" s="11"/>
      <c r="J77" s="11"/>
      <c r="K77" s="11"/>
      <c r="L77" s="12" t="s">
        <v>31</v>
      </c>
      <c r="M77" s="12" t="s">
        <v>28</v>
      </c>
      <c r="N77" s="8">
        <v>3214.8</v>
      </c>
      <c r="O77" s="8">
        <v>3212.8</v>
      </c>
      <c r="P77" s="8">
        <v>17700.2</v>
      </c>
      <c r="Q77" s="8">
        <v>41290.199999999997</v>
      </c>
      <c r="R77" s="8">
        <v>6834.2</v>
      </c>
      <c r="S77" s="8">
        <v>6838.3</v>
      </c>
    </row>
    <row r="78" spans="1:19">
      <c r="A78" s="5"/>
      <c r="B78" s="14"/>
      <c r="C78" s="10"/>
      <c r="D78" s="11"/>
      <c r="E78" s="11"/>
      <c r="F78" s="11"/>
      <c r="G78" s="11"/>
      <c r="H78" s="11"/>
      <c r="I78" s="11"/>
      <c r="J78" s="11"/>
      <c r="K78" s="11"/>
      <c r="L78" s="12" t="s">
        <v>31</v>
      </c>
      <c r="M78" s="12" t="s">
        <v>30</v>
      </c>
      <c r="N78" s="8">
        <v>7060.6</v>
      </c>
      <c r="O78" s="8">
        <v>4299.7</v>
      </c>
      <c r="P78" s="8">
        <v>0</v>
      </c>
      <c r="Q78" s="8">
        <v>0</v>
      </c>
      <c r="R78" s="8">
        <v>1923.077</v>
      </c>
      <c r="S78" s="8">
        <v>1923.077</v>
      </c>
    </row>
    <row r="79" spans="1:19">
      <c r="A79" s="5"/>
      <c r="B79" s="14"/>
      <c r="C79" s="10"/>
      <c r="D79" s="11"/>
      <c r="E79" s="11"/>
      <c r="F79" s="11"/>
      <c r="G79" s="11"/>
      <c r="H79" s="11"/>
      <c r="I79" s="11"/>
      <c r="J79" s="11"/>
      <c r="K79" s="11"/>
      <c r="L79" s="12" t="s">
        <v>32</v>
      </c>
      <c r="M79" s="12" t="s">
        <v>26</v>
      </c>
      <c r="N79" s="8">
        <v>1197998.2000000002</v>
      </c>
      <c r="O79" s="8">
        <v>1193957.5</v>
      </c>
      <c r="P79" s="8">
        <v>1206744.5</v>
      </c>
      <c r="Q79" s="8">
        <v>1180941.6000000001</v>
      </c>
      <c r="R79" s="8">
        <v>1214103.6000000001</v>
      </c>
      <c r="S79" s="8">
        <v>1246296.8</v>
      </c>
    </row>
    <row r="80" spans="1:19">
      <c r="A80" s="5"/>
      <c r="B80" s="14"/>
      <c r="C80" s="10"/>
      <c r="D80" s="11"/>
      <c r="E80" s="11"/>
      <c r="F80" s="11"/>
      <c r="G80" s="11"/>
      <c r="H80" s="11"/>
      <c r="I80" s="11"/>
      <c r="J80" s="11"/>
      <c r="K80" s="11"/>
      <c r="L80" s="12" t="s">
        <v>32</v>
      </c>
      <c r="M80" s="12" t="s">
        <v>27</v>
      </c>
      <c r="N80" s="8">
        <v>3080097.5</v>
      </c>
      <c r="O80" s="8">
        <v>3017824.5</v>
      </c>
      <c r="P80" s="8">
        <v>3236181.0999999996</v>
      </c>
      <c r="Q80" s="8">
        <v>3657836.6119999997</v>
      </c>
      <c r="R80" s="8">
        <v>2524789.9809999997</v>
      </c>
      <c r="S80" s="8">
        <v>2051064.9000000001</v>
      </c>
    </row>
    <row r="81" spans="1:19">
      <c r="A81" s="5"/>
      <c r="B81" s="14"/>
      <c r="C81" s="10"/>
      <c r="D81" s="11"/>
      <c r="E81" s="11"/>
      <c r="F81" s="11"/>
      <c r="G81" s="11"/>
      <c r="H81" s="11"/>
      <c r="I81" s="11"/>
      <c r="J81" s="11"/>
      <c r="K81" s="11"/>
      <c r="L81" s="12" t="s">
        <v>32</v>
      </c>
      <c r="M81" s="12" t="s">
        <v>28</v>
      </c>
      <c r="N81" s="8">
        <v>690503.3</v>
      </c>
      <c r="O81" s="8">
        <v>690466.8</v>
      </c>
      <c r="P81" s="8">
        <v>818648.5</v>
      </c>
      <c r="Q81" s="8">
        <v>860324</v>
      </c>
      <c r="R81" s="8">
        <v>903551.9</v>
      </c>
      <c r="S81" s="8">
        <v>943364</v>
      </c>
    </row>
    <row r="82" spans="1:19">
      <c r="A82" s="5"/>
      <c r="B82" s="14"/>
      <c r="C82" s="10"/>
      <c r="D82" s="11"/>
      <c r="E82" s="11"/>
      <c r="F82" s="11"/>
      <c r="G82" s="11"/>
      <c r="H82" s="11"/>
      <c r="I82" s="11"/>
      <c r="J82" s="11"/>
      <c r="K82" s="11"/>
      <c r="L82" s="12" t="s">
        <v>32</v>
      </c>
      <c r="M82" s="12" t="s">
        <v>32</v>
      </c>
      <c r="N82" s="8">
        <v>332477.8</v>
      </c>
      <c r="O82" s="8">
        <v>325260.5</v>
      </c>
      <c r="P82" s="8">
        <v>111464.5</v>
      </c>
      <c r="Q82" s="8">
        <v>117048.3</v>
      </c>
      <c r="R82" s="8">
        <v>121588.70000000001</v>
      </c>
      <c r="S82" s="8">
        <v>125178.5</v>
      </c>
    </row>
    <row r="83" spans="1:19">
      <c r="A83" s="5"/>
      <c r="B83" s="14"/>
      <c r="C83" s="10"/>
      <c r="D83" s="11"/>
      <c r="E83" s="11"/>
      <c r="F83" s="11"/>
      <c r="G83" s="11"/>
      <c r="H83" s="11"/>
      <c r="I83" s="11"/>
      <c r="J83" s="11"/>
      <c r="K83" s="11"/>
      <c r="L83" s="12" t="s">
        <v>32</v>
      </c>
      <c r="M83" s="12" t="s">
        <v>35</v>
      </c>
      <c r="N83" s="8">
        <v>187250.8</v>
      </c>
      <c r="O83" s="8">
        <v>185500.79999999999</v>
      </c>
      <c r="P83" s="8">
        <v>730792.9</v>
      </c>
      <c r="Q83" s="8">
        <v>546741.6</v>
      </c>
      <c r="R83" s="8">
        <v>552070.5</v>
      </c>
      <c r="S83" s="8">
        <v>561911.5</v>
      </c>
    </row>
    <row r="84" spans="1:19">
      <c r="A84" s="5"/>
      <c r="B84" s="14"/>
      <c r="C84" s="10"/>
      <c r="D84" s="11"/>
      <c r="E84" s="11"/>
      <c r="F84" s="11"/>
      <c r="G84" s="11"/>
      <c r="H84" s="11"/>
      <c r="I84" s="11"/>
      <c r="J84" s="11"/>
      <c r="K84" s="11"/>
      <c r="L84" s="12" t="s">
        <v>38</v>
      </c>
      <c r="M84" s="12" t="s">
        <v>26</v>
      </c>
      <c r="N84" s="8">
        <v>622640.80000000005</v>
      </c>
      <c r="O84" s="8">
        <v>622640.30000000005</v>
      </c>
      <c r="P84" s="8">
        <v>672622.79999999993</v>
      </c>
      <c r="Q84" s="8">
        <v>692023</v>
      </c>
      <c r="R84" s="8">
        <v>726716.1</v>
      </c>
      <c r="S84" s="8">
        <v>766204.70000000007</v>
      </c>
    </row>
    <row r="85" spans="1:19" ht="16.5" customHeight="1">
      <c r="A85" s="5"/>
      <c r="B85" s="14"/>
      <c r="C85" s="10"/>
      <c r="D85" s="11"/>
      <c r="E85" s="11"/>
      <c r="F85" s="11"/>
      <c r="G85" s="11"/>
      <c r="H85" s="11"/>
      <c r="I85" s="11"/>
      <c r="J85" s="11"/>
      <c r="K85" s="11"/>
      <c r="L85" s="12" t="s">
        <v>38</v>
      </c>
      <c r="M85" s="12" t="s">
        <v>29</v>
      </c>
      <c r="N85" s="8">
        <v>0</v>
      </c>
      <c r="O85" s="8">
        <v>0</v>
      </c>
      <c r="P85" s="8">
        <v>0</v>
      </c>
      <c r="Q85" s="8">
        <v>0</v>
      </c>
      <c r="R85" s="8">
        <v>0</v>
      </c>
      <c r="S85" s="8">
        <v>0</v>
      </c>
    </row>
    <row r="86" spans="1:19" ht="16.5" customHeight="1">
      <c r="A86" s="5"/>
      <c r="B86" s="14"/>
      <c r="C86" s="10"/>
      <c r="D86" s="11"/>
      <c r="E86" s="11"/>
      <c r="F86" s="11"/>
      <c r="G86" s="11"/>
      <c r="H86" s="11"/>
      <c r="I86" s="11"/>
      <c r="J86" s="11"/>
      <c r="K86" s="11"/>
      <c r="L86" s="12" t="s">
        <v>36</v>
      </c>
      <c r="M86" s="12" t="s">
        <v>28</v>
      </c>
      <c r="N86" s="8">
        <v>0</v>
      </c>
      <c r="O86" s="8">
        <v>0</v>
      </c>
      <c r="P86" s="8">
        <v>0</v>
      </c>
      <c r="Q86" s="8">
        <v>0</v>
      </c>
      <c r="R86" s="8">
        <v>0</v>
      </c>
      <c r="S86" s="8">
        <v>0</v>
      </c>
    </row>
    <row r="87" spans="1:19" ht="16.5" customHeight="1">
      <c r="A87" s="5"/>
      <c r="B87" s="14"/>
      <c r="C87" s="10"/>
      <c r="D87" s="11"/>
      <c r="E87" s="11"/>
      <c r="F87" s="11"/>
      <c r="G87" s="11"/>
      <c r="H87" s="11"/>
      <c r="I87" s="11"/>
      <c r="J87" s="11"/>
      <c r="K87" s="11"/>
      <c r="L87" s="12" t="s">
        <v>33</v>
      </c>
      <c r="M87" s="12" t="s">
        <v>26</v>
      </c>
      <c r="N87" s="8">
        <v>0</v>
      </c>
      <c r="O87" s="8">
        <v>0</v>
      </c>
      <c r="P87" s="8">
        <v>0</v>
      </c>
      <c r="Q87" s="8">
        <v>11581.1</v>
      </c>
      <c r="R87" s="8">
        <v>12031.3</v>
      </c>
      <c r="S87" s="8">
        <v>13184</v>
      </c>
    </row>
    <row r="88" spans="1:19" ht="15.75" customHeight="1">
      <c r="A88" s="5"/>
      <c r="B88" s="14"/>
      <c r="C88" s="10"/>
      <c r="D88" s="11"/>
      <c r="E88" s="11"/>
      <c r="F88" s="11"/>
      <c r="G88" s="11"/>
      <c r="H88" s="11"/>
      <c r="I88" s="11"/>
      <c r="J88" s="11"/>
      <c r="K88" s="11"/>
      <c r="L88" s="12" t="s">
        <v>33</v>
      </c>
      <c r="M88" s="12" t="s">
        <v>27</v>
      </c>
      <c r="N88" s="8">
        <v>565939.1</v>
      </c>
      <c r="O88" s="8">
        <v>565500.10000000009</v>
      </c>
      <c r="P88" s="8">
        <v>208759.4</v>
      </c>
      <c r="Q88" s="8">
        <v>219240.62</v>
      </c>
      <c r="R88" s="8">
        <v>201267</v>
      </c>
      <c r="S88" s="8">
        <v>208393.60000000001</v>
      </c>
    </row>
    <row r="89" spans="1:19" ht="14.25" customHeight="1">
      <c r="A89" s="5"/>
      <c r="B89" s="14"/>
      <c r="C89" s="10"/>
      <c r="D89" s="11"/>
      <c r="E89" s="11"/>
      <c r="F89" s="11"/>
      <c r="G89" s="11"/>
      <c r="H89" s="11"/>
      <c r="I89" s="11"/>
      <c r="J89" s="11"/>
      <c r="K89" s="11"/>
      <c r="L89" s="12" t="s">
        <v>33</v>
      </c>
      <c r="M89" s="12" t="s">
        <v>28</v>
      </c>
      <c r="N89" s="8">
        <v>0</v>
      </c>
      <c r="O89" s="8">
        <v>0</v>
      </c>
      <c r="P89" s="8">
        <v>459054.8</v>
      </c>
      <c r="Q89" s="8">
        <v>491916.1</v>
      </c>
      <c r="R89" s="8">
        <v>504120.2</v>
      </c>
      <c r="S89" s="8">
        <v>514091.3</v>
      </c>
    </row>
    <row r="90" spans="1:19">
      <c r="A90" s="5" t="s">
        <v>41</v>
      </c>
      <c r="B90" s="14"/>
      <c r="C90" s="10"/>
      <c r="D90" s="11"/>
      <c r="E90" s="11"/>
      <c r="F90" s="11"/>
      <c r="G90" s="11"/>
      <c r="H90" s="11"/>
      <c r="I90" s="11"/>
      <c r="J90" s="11"/>
      <c r="K90" s="11"/>
      <c r="L90" s="11"/>
      <c r="M90" s="11"/>
      <c r="N90" s="8"/>
      <c r="O90" s="8"/>
      <c r="P90" s="8"/>
      <c r="Q90" s="8"/>
      <c r="R90" s="8"/>
      <c r="S90" s="8"/>
    </row>
    <row r="91" spans="1:19" ht="73.5" customHeight="1">
      <c r="A91" s="5" t="s">
        <v>42</v>
      </c>
      <c r="B91" s="6">
        <v>2002</v>
      </c>
      <c r="C91" s="10"/>
      <c r="D91" s="11"/>
      <c r="E91" s="11"/>
      <c r="F91" s="11"/>
      <c r="G91" s="11"/>
      <c r="H91" s="11"/>
      <c r="I91" s="11"/>
      <c r="J91" s="11"/>
      <c r="K91" s="11"/>
      <c r="L91" s="11"/>
      <c r="M91" s="11"/>
      <c r="N91" s="8">
        <v>0</v>
      </c>
      <c r="O91" s="8">
        <v>0</v>
      </c>
      <c r="P91" s="8">
        <v>0</v>
      </c>
      <c r="Q91" s="8">
        <v>0</v>
      </c>
      <c r="R91" s="8">
        <v>0</v>
      </c>
      <c r="S91" s="8">
        <v>0</v>
      </c>
    </row>
    <row r="92" spans="1:19" ht="28.5" customHeight="1">
      <c r="A92" s="177" t="s">
        <v>607</v>
      </c>
      <c r="B92" s="6">
        <v>2003</v>
      </c>
      <c r="C92" s="10"/>
      <c r="D92" s="11"/>
      <c r="E92" s="11"/>
      <c r="F92" s="11"/>
      <c r="G92" s="11"/>
      <c r="H92" s="11"/>
      <c r="I92" s="11"/>
      <c r="J92" s="11"/>
      <c r="K92" s="11"/>
      <c r="L92" s="11"/>
      <c r="M92" s="11"/>
      <c r="N92" s="8">
        <v>0</v>
      </c>
      <c r="O92" s="8">
        <v>0</v>
      </c>
      <c r="P92" s="8">
        <v>0</v>
      </c>
      <c r="Q92" s="8">
        <v>0</v>
      </c>
      <c r="R92" s="8">
        <v>0</v>
      </c>
      <c r="S92" s="8">
        <v>0</v>
      </c>
    </row>
    <row r="93" spans="1:19" ht="103.5" customHeight="1">
      <c r="A93" s="5" t="s">
        <v>44</v>
      </c>
      <c r="B93" s="6">
        <v>2004</v>
      </c>
      <c r="C93" s="16" t="s">
        <v>45</v>
      </c>
      <c r="D93" s="5" t="s">
        <v>46</v>
      </c>
      <c r="E93" s="5" t="s">
        <v>47</v>
      </c>
      <c r="F93" s="5"/>
      <c r="G93" s="5"/>
      <c r="H93" s="5"/>
      <c r="I93" s="5" t="s">
        <v>48</v>
      </c>
      <c r="J93" s="5" t="s">
        <v>49</v>
      </c>
      <c r="K93" s="5" t="s">
        <v>50</v>
      </c>
      <c r="L93" s="12" t="s">
        <v>26</v>
      </c>
      <c r="M93" s="12" t="s">
        <v>34</v>
      </c>
      <c r="N93" s="8">
        <v>216880.90000000002</v>
      </c>
      <c r="O93" s="8">
        <v>204029.90000000002</v>
      </c>
      <c r="P93" s="8">
        <v>161517.59999999998</v>
      </c>
      <c r="Q93" s="8">
        <v>80715.399999999994</v>
      </c>
      <c r="R93" s="8">
        <v>96322.3</v>
      </c>
      <c r="S93" s="8">
        <v>97949.5</v>
      </c>
    </row>
    <row r="94" spans="1:19" ht="329.25" customHeight="1">
      <c r="A94" s="204" t="s">
        <v>51</v>
      </c>
      <c r="B94" s="208">
        <v>2005</v>
      </c>
      <c r="C94" s="224" t="s">
        <v>52</v>
      </c>
      <c r="D94" s="224" t="s">
        <v>53</v>
      </c>
      <c r="E94" s="224" t="s">
        <v>54</v>
      </c>
      <c r="F94" s="224" t="s">
        <v>563</v>
      </c>
      <c r="G94" s="224" t="s">
        <v>564</v>
      </c>
      <c r="H94" s="224" t="s">
        <v>55</v>
      </c>
      <c r="I94" s="224" t="s">
        <v>565</v>
      </c>
      <c r="J94" s="16" t="s">
        <v>566</v>
      </c>
      <c r="K94" s="16" t="s">
        <v>567</v>
      </c>
      <c r="L94" s="12" t="s">
        <v>30</v>
      </c>
      <c r="M94" s="12" t="s">
        <v>27</v>
      </c>
      <c r="N94" s="8">
        <v>434174.6</v>
      </c>
      <c r="O94" s="8">
        <v>358215.6</v>
      </c>
      <c r="P94" s="8">
        <v>692156.8</v>
      </c>
      <c r="Q94" s="8">
        <v>1579832.57</v>
      </c>
      <c r="R94" s="8">
        <v>1347878.36</v>
      </c>
      <c r="S94" s="8">
        <v>405895.97</v>
      </c>
    </row>
    <row r="95" spans="1:19" ht="360" customHeight="1">
      <c r="A95" s="204"/>
      <c r="B95" s="208"/>
      <c r="C95" s="224"/>
      <c r="D95" s="224"/>
      <c r="E95" s="224"/>
      <c r="F95" s="224"/>
      <c r="G95" s="224"/>
      <c r="H95" s="224"/>
      <c r="I95" s="224"/>
      <c r="J95" s="16"/>
      <c r="K95" s="16"/>
      <c r="L95" s="12"/>
      <c r="M95" s="12"/>
      <c r="N95" s="8"/>
      <c r="O95" s="8"/>
      <c r="P95" s="8"/>
      <c r="Q95" s="8"/>
      <c r="R95" s="8"/>
      <c r="S95" s="8"/>
    </row>
    <row r="96" spans="1:19" ht="66" customHeight="1">
      <c r="A96" s="5" t="s">
        <v>56</v>
      </c>
      <c r="B96" s="6">
        <v>2006</v>
      </c>
      <c r="C96" s="17"/>
      <c r="D96" s="16"/>
      <c r="E96" s="16"/>
      <c r="F96" s="16"/>
      <c r="G96" s="16"/>
      <c r="H96" s="16"/>
      <c r="I96" s="16"/>
      <c r="J96" s="16"/>
      <c r="K96" s="16"/>
      <c r="L96" s="12"/>
      <c r="M96" s="12"/>
      <c r="N96" s="8">
        <v>0</v>
      </c>
      <c r="O96" s="8">
        <v>0</v>
      </c>
      <c r="P96" s="8">
        <v>0</v>
      </c>
      <c r="Q96" s="8">
        <v>0</v>
      </c>
      <c r="R96" s="8">
        <v>0</v>
      </c>
      <c r="S96" s="8">
        <v>0</v>
      </c>
    </row>
    <row r="97" spans="1:19" ht="409.6" customHeight="1">
      <c r="A97" s="5" t="s">
        <v>57</v>
      </c>
      <c r="B97" s="6">
        <v>2007</v>
      </c>
      <c r="C97" s="17" t="s">
        <v>58</v>
      </c>
      <c r="D97" s="16" t="s">
        <v>59</v>
      </c>
      <c r="E97" s="16" t="s">
        <v>60</v>
      </c>
      <c r="F97" s="16" t="s">
        <v>568</v>
      </c>
      <c r="G97" s="16" t="s">
        <v>569</v>
      </c>
      <c r="H97" s="16" t="s">
        <v>570</v>
      </c>
      <c r="I97" s="18" t="s">
        <v>571</v>
      </c>
      <c r="J97" s="16" t="s">
        <v>61</v>
      </c>
      <c r="K97" s="16" t="s">
        <v>572</v>
      </c>
      <c r="L97" s="12" t="s">
        <v>29</v>
      </c>
      <c r="M97" s="12" t="s">
        <v>35</v>
      </c>
      <c r="N97" s="8">
        <v>3861550.1</v>
      </c>
      <c r="O97" s="8">
        <v>3664992.4</v>
      </c>
      <c r="P97" s="8">
        <v>4180033.9</v>
      </c>
      <c r="Q97" s="8">
        <v>3051628.96</v>
      </c>
      <c r="R97" s="8">
        <v>918662.27899999998</v>
      </c>
      <c r="S97" s="8">
        <v>1166868.389</v>
      </c>
    </row>
    <row r="98" spans="1:19" ht="409.6" customHeight="1">
      <c r="A98" s="204" t="s">
        <v>62</v>
      </c>
      <c r="B98" s="208">
        <v>2008</v>
      </c>
      <c r="C98" s="224" t="s">
        <v>557</v>
      </c>
      <c r="D98" s="19" t="s">
        <v>558</v>
      </c>
      <c r="E98" s="224" t="s">
        <v>559</v>
      </c>
      <c r="F98" s="224" t="s">
        <v>63</v>
      </c>
      <c r="G98" s="224" t="s">
        <v>64</v>
      </c>
      <c r="H98" s="224" t="s">
        <v>65</v>
      </c>
      <c r="I98" s="224" t="s">
        <v>573</v>
      </c>
      <c r="J98" s="224" t="s">
        <v>574</v>
      </c>
      <c r="K98" s="224" t="s">
        <v>575</v>
      </c>
      <c r="L98" s="20"/>
      <c r="M98" s="11"/>
      <c r="N98" s="8">
        <v>300481.59999999998</v>
      </c>
      <c r="O98" s="8">
        <v>279356.09999999998</v>
      </c>
      <c r="P98" s="8">
        <v>498574.8</v>
      </c>
      <c r="Q98" s="8">
        <v>415191</v>
      </c>
      <c r="R98" s="8">
        <v>396883.83</v>
      </c>
      <c r="S98" s="8">
        <v>408484.43</v>
      </c>
    </row>
    <row r="99" spans="1:19" ht="125.25" customHeight="1">
      <c r="A99" s="204"/>
      <c r="B99" s="208"/>
      <c r="C99" s="224"/>
      <c r="D99" s="21"/>
      <c r="E99" s="224"/>
      <c r="F99" s="224"/>
      <c r="G99" s="224"/>
      <c r="H99" s="224"/>
      <c r="I99" s="224"/>
      <c r="J99" s="224"/>
      <c r="K99" s="224"/>
      <c r="L99" s="12" t="s">
        <v>30</v>
      </c>
      <c r="M99" s="12" t="s">
        <v>26</v>
      </c>
      <c r="N99" s="8">
        <v>300481.59999999998</v>
      </c>
      <c r="O99" s="8">
        <v>279356.09999999998</v>
      </c>
      <c r="P99" s="8">
        <v>498574.8</v>
      </c>
      <c r="Q99" s="8">
        <v>415191</v>
      </c>
      <c r="R99" s="8">
        <v>396883.83</v>
      </c>
      <c r="S99" s="8">
        <v>408484.43</v>
      </c>
    </row>
    <row r="100" spans="1:19" ht="120" customHeight="1">
      <c r="A100" s="204"/>
      <c r="B100" s="208"/>
      <c r="C100" s="224"/>
      <c r="D100" s="22"/>
      <c r="E100" s="224"/>
      <c r="F100" s="224"/>
      <c r="G100" s="224"/>
      <c r="H100" s="224"/>
      <c r="I100" s="224"/>
      <c r="J100" s="224"/>
      <c r="K100" s="224"/>
      <c r="L100" s="12" t="s">
        <v>30</v>
      </c>
      <c r="M100" s="12" t="s">
        <v>27</v>
      </c>
      <c r="N100" s="8">
        <v>0</v>
      </c>
      <c r="O100" s="8">
        <v>0</v>
      </c>
      <c r="P100" s="8">
        <v>0</v>
      </c>
      <c r="Q100" s="8">
        <v>0</v>
      </c>
      <c r="R100" s="8">
        <v>0</v>
      </c>
      <c r="S100" s="8">
        <v>0</v>
      </c>
    </row>
    <row r="101" spans="1:19" ht="278.25" customHeight="1">
      <c r="A101" s="204" t="s">
        <v>66</v>
      </c>
      <c r="B101" s="208">
        <v>2009</v>
      </c>
      <c r="C101" s="204" t="s">
        <v>67</v>
      </c>
      <c r="D101" s="204" t="s">
        <v>68</v>
      </c>
      <c r="E101" s="204" t="s">
        <v>69</v>
      </c>
      <c r="F101" s="204" t="s">
        <v>576</v>
      </c>
      <c r="G101" s="204" t="s">
        <v>70</v>
      </c>
      <c r="H101" s="204" t="s">
        <v>577</v>
      </c>
      <c r="I101" s="204" t="s">
        <v>578</v>
      </c>
      <c r="J101" s="204" t="s">
        <v>579</v>
      </c>
      <c r="K101" s="204" t="s">
        <v>580</v>
      </c>
      <c r="L101" s="12"/>
      <c r="M101" s="12"/>
      <c r="N101" s="8">
        <v>1277598.5</v>
      </c>
      <c r="O101" s="8">
        <v>1277163.6000000001</v>
      </c>
      <c r="P101" s="8">
        <v>1409953</v>
      </c>
      <c r="Q101" s="8">
        <v>2258400.818</v>
      </c>
      <c r="R101" s="8">
        <v>1609494.4790000001</v>
      </c>
      <c r="S101" s="8">
        <v>1609494.4790000001</v>
      </c>
    </row>
    <row r="102" spans="1:19" ht="39.75" customHeight="1">
      <c r="A102" s="204"/>
      <c r="B102" s="208"/>
      <c r="C102" s="204"/>
      <c r="D102" s="204"/>
      <c r="E102" s="204"/>
      <c r="F102" s="204"/>
      <c r="G102" s="204"/>
      <c r="H102" s="204"/>
      <c r="I102" s="204"/>
      <c r="J102" s="204"/>
      <c r="K102" s="204"/>
      <c r="L102" s="12" t="s">
        <v>26</v>
      </c>
      <c r="M102" s="12" t="s">
        <v>34</v>
      </c>
      <c r="N102" s="8">
        <v>0</v>
      </c>
      <c r="O102" s="8">
        <v>0</v>
      </c>
      <c r="P102" s="8">
        <v>0</v>
      </c>
      <c r="Q102" s="8">
        <v>0</v>
      </c>
      <c r="R102" s="8">
        <v>0</v>
      </c>
      <c r="S102" s="8">
        <v>0</v>
      </c>
    </row>
    <row r="103" spans="1:19" ht="250.5" customHeight="1">
      <c r="A103" s="204"/>
      <c r="B103" s="208"/>
      <c r="C103" s="204"/>
      <c r="D103" s="204"/>
      <c r="E103" s="204"/>
      <c r="F103" s="204"/>
      <c r="G103" s="204"/>
      <c r="H103" s="204"/>
      <c r="I103" s="204"/>
      <c r="J103" s="204"/>
      <c r="K103" s="204"/>
      <c r="L103" s="12" t="s">
        <v>29</v>
      </c>
      <c r="M103" s="12" t="s">
        <v>38</v>
      </c>
      <c r="N103" s="8">
        <v>1277598.5</v>
      </c>
      <c r="O103" s="8">
        <v>1277163.6000000001</v>
      </c>
      <c r="P103" s="8">
        <v>1409953</v>
      </c>
      <c r="Q103" s="8">
        <v>2258400.818</v>
      </c>
      <c r="R103" s="8">
        <v>1609494.4790000001</v>
      </c>
      <c r="S103" s="8">
        <v>1609494.4790000001</v>
      </c>
    </row>
    <row r="104" spans="1:19" ht="158.25" customHeight="1">
      <c r="A104" s="204" t="s">
        <v>71</v>
      </c>
      <c r="B104" s="208">
        <v>2010</v>
      </c>
      <c r="C104" s="23" t="s">
        <v>72</v>
      </c>
      <c r="D104" s="23" t="s">
        <v>73</v>
      </c>
      <c r="E104" s="23" t="s">
        <v>74</v>
      </c>
      <c r="F104" s="23" t="s">
        <v>75</v>
      </c>
      <c r="G104" s="23" t="s">
        <v>76</v>
      </c>
      <c r="H104" s="23" t="s">
        <v>77</v>
      </c>
      <c r="I104" s="23" t="s">
        <v>78</v>
      </c>
      <c r="J104" s="23" t="s">
        <v>79</v>
      </c>
      <c r="K104" s="23" t="s">
        <v>80</v>
      </c>
      <c r="L104" s="11"/>
      <c r="M104" s="11"/>
      <c r="N104" s="8">
        <v>36726</v>
      </c>
      <c r="O104" s="8">
        <v>32250.800000000003</v>
      </c>
      <c r="P104" s="8">
        <v>40072.199999999997</v>
      </c>
      <c r="Q104" s="8">
        <v>63421.190999999999</v>
      </c>
      <c r="R104" s="8">
        <v>36778.214</v>
      </c>
      <c r="S104" s="8">
        <v>36778.216</v>
      </c>
    </row>
    <row r="105" spans="1:19" ht="132">
      <c r="A105" s="204"/>
      <c r="B105" s="208"/>
      <c r="C105" s="24"/>
      <c r="D105" s="24"/>
      <c r="E105" s="24"/>
      <c r="F105" s="24"/>
      <c r="G105" s="24"/>
      <c r="H105" s="24"/>
      <c r="I105" s="24" t="s">
        <v>81</v>
      </c>
      <c r="J105" s="24"/>
      <c r="K105" s="24"/>
      <c r="L105" s="12" t="s">
        <v>26</v>
      </c>
      <c r="M105" s="12" t="s">
        <v>34</v>
      </c>
      <c r="N105" s="8">
        <v>749.9</v>
      </c>
      <c r="O105" s="8">
        <v>749.9</v>
      </c>
      <c r="P105" s="8">
        <v>790</v>
      </c>
      <c r="Q105" s="8">
        <v>0</v>
      </c>
      <c r="R105" s="8">
        <v>0</v>
      </c>
      <c r="S105" s="8">
        <v>0</v>
      </c>
    </row>
    <row r="106" spans="1:19">
      <c r="A106" s="204"/>
      <c r="B106" s="208"/>
      <c r="C106" s="24"/>
      <c r="D106" s="24"/>
      <c r="E106" s="24"/>
      <c r="F106" s="24"/>
      <c r="G106" s="24"/>
      <c r="H106" s="24"/>
      <c r="I106" s="24"/>
      <c r="J106" s="24"/>
      <c r="K106" s="24"/>
      <c r="L106" s="12" t="s">
        <v>28</v>
      </c>
      <c r="M106" s="12" t="s">
        <v>37</v>
      </c>
      <c r="N106" s="8">
        <v>0</v>
      </c>
      <c r="O106" s="8">
        <v>0</v>
      </c>
      <c r="P106" s="8">
        <v>0</v>
      </c>
      <c r="Q106" s="8">
        <v>63421.190999999999</v>
      </c>
      <c r="R106" s="8">
        <v>36778.214</v>
      </c>
      <c r="S106" s="8">
        <v>36778.216</v>
      </c>
    </row>
    <row r="107" spans="1:19">
      <c r="A107" s="204"/>
      <c r="B107" s="208"/>
      <c r="C107" s="24"/>
      <c r="D107" s="24"/>
      <c r="E107" s="24"/>
      <c r="F107" s="24"/>
      <c r="G107" s="24"/>
      <c r="H107" s="24"/>
      <c r="I107" s="24"/>
      <c r="J107" s="24"/>
      <c r="K107" s="24"/>
      <c r="L107" s="12" t="s">
        <v>29</v>
      </c>
      <c r="M107" s="12" t="s">
        <v>39</v>
      </c>
      <c r="N107" s="8">
        <v>35976.1</v>
      </c>
      <c r="O107" s="8">
        <v>31500.9</v>
      </c>
      <c r="P107" s="8">
        <v>39282.199999999997</v>
      </c>
      <c r="Q107" s="8">
        <v>0</v>
      </c>
      <c r="R107" s="8">
        <v>0</v>
      </c>
      <c r="S107" s="8">
        <v>0</v>
      </c>
    </row>
    <row r="108" spans="1:19">
      <c r="A108" s="204"/>
      <c r="B108" s="208"/>
      <c r="C108" s="25"/>
      <c r="D108" s="25"/>
      <c r="E108" s="25"/>
      <c r="F108" s="25"/>
      <c r="G108" s="25"/>
      <c r="H108" s="25"/>
      <c r="I108" s="25"/>
      <c r="J108" s="25"/>
      <c r="K108" s="25"/>
      <c r="L108" s="12" t="s">
        <v>32</v>
      </c>
      <c r="M108" s="12" t="s">
        <v>35</v>
      </c>
      <c r="N108" s="8">
        <v>0</v>
      </c>
      <c r="O108" s="8">
        <v>0</v>
      </c>
      <c r="P108" s="8">
        <v>0</v>
      </c>
      <c r="Q108" s="8">
        <v>0</v>
      </c>
      <c r="R108" s="8">
        <v>0</v>
      </c>
      <c r="S108" s="8">
        <v>0</v>
      </c>
    </row>
    <row r="109" spans="1:19" ht="123" customHeight="1">
      <c r="A109" s="5" t="s">
        <v>82</v>
      </c>
      <c r="B109" s="6">
        <v>2011</v>
      </c>
      <c r="C109" s="5"/>
      <c r="D109" s="5"/>
      <c r="E109" s="5"/>
      <c r="F109" s="5"/>
      <c r="G109" s="5"/>
      <c r="H109" s="5"/>
      <c r="I109" s="5"/>
      <c r="J109" s="5"/>
      <c r="K109" s="5"/>
      <c r="L109" s="11"/>
      <c r="M109" s="11"/>
      <c r="N109" s="8">
        <v>0</v>
      </c>
      <c r="O109" s="8">
        <v>0</v>
      </c>
      <c r="P109" s="8">
        <v>0</v>
      </c>
      <c r="Q109" s="8">
        <v>0</v>
      </c>
      <c r="R109" s="8">
        <v>0</v>
      </c>
      <c r="S109" s="8">
        <v>0</v>
      </c>
    </row>
    <row r="110" spans="1:19" ht="224.25" customHeight="1">
      <c r="A110" s="204" t="s">
        <v>83</v>
      </c>
      <c r="B110" s="208">
        <v>2012</v>
      </c>
      <c r="C110" s="23" t="s">
        <v>84</v>
      </c>
      <c r="D110" s="23" t="s">
        <v>85</v>
      </c>
      <c r="E110" s="23" t="s">
        <v>86</v>
      </c>
      <c r="F110" s="23" t="s">
        <v>87</v>
      </c>
      <c r="G110" s="23" t="s">
        <v>88</v>
      </c>
      <c r="H110" s="23" t="s">
        <v>89</v>
      </c>
      <c r="I110" s="187" t="s">
        <v>90</v>
      </c>
      <c r="J110" s="23" t="s">
        <v>91</v>
      </c>
      <c r="K110" s="23" t="s">
        <v>92</v>
      </c>
      <c r="L110" s="11"/>
      <c r="M110" s="11"/>
      <c r="N110" s="8">
        <v>43179.6</v>
      </c>
      <c r="O110" s="8">
        <v>41362.799999999996</v>
      </c>
      <c r="P110" s="8">
        <v>256521.9</v>
      </c>
      <c r="Q110" s="8">
        <v>5510.5</v>
      </c>
      <c r="R110" s="8">
        <v>5881</v>
      </c>
      <c r="S110" s="8">
        <v>5881</v>
      </c>
    </row>
    <row r="111" spans="1:19" ht="16.5" customHeight="1">
      <c r="A111" s="204"/>
      <c r="B111" s="208"/>
      <c r="C111" s="24"/>
      <c r="D111" s="24"/>
      <c r="E111" s="24"/>
      <c r="F111" s="24"/>
      <c r="G111" s="24"/>
      <c r="H111" s="24"/>
      <c r="I111" s="187"/>
      <c r="J111" s="24"/>
      <c r="K111" s="24"/>
      <c r="L111" s="12" t="s">
        <v>26</v>
      </c>
      <c r="M111" s="12" t="s">
        <v>33</v>
      </c>
      <c r="N111" s="8">
        <v>1744.1</v>
      </c>
      <c r="O111" s="8">
        <v>0</v>
      </c>
      <c r="P111" s="8">
        <v>248298.2</v>
      </c>
      <c r="Q111" s="8">
        <v>0</v>
      </c>
      <c r="R111" s="8">
        <v>0</v>
      </c>
      <c r="S111" s="8">
        <v>0</v>
      </c>
    </row>
    <row r="112" spans="1:19">
      <c r="A112" s="204"/>
      <c r="B112" s="208"/>
      <c r="C112" s="24"/>
      <c r="D112" s="24"/>
      <c r="E112" s="24"/>
      <c r="F112" s="24"/>
      <c r="G112" s="24"/>
      <c r="H112" s="24"/>
      <c r="I112" s="187"/>
      <c r="J112" s="24"/>
      <c r="K112" s="24"/>
      <c r="L112" s="12" t="s">
        <v>26</v>
      </c>
      <c r="M112" s="12" t="s">
        <v>34</v>
      </c>
      <c r="N112" s="8">
        <v>582.1</v>
      </c>
      <c r="O112" s="8">
        <v>582.1</v>
      </c>
      <c r="P112" s="8">
        <v>4028.3</v>
      </c>
      <c r="Q112" s="8">
        <v>0</v>
      </c>
      <c r="R112" s="8">
        <v>0</v>
      </c>
      <c r="S112" s="8">
        <v>0</v>
      </c>
    </row>
    <row r="113" spans="1:19">
      <c r="A113" s="204"/>
      <c r="B113" s="208"/>
      <c r="C113" s="24"/>
      <c r="D113" s="24"/>
      <c r="E113" s="24"/>
      <c r="F113" s="24"/>
      <c r="G113" s="24"/>
      <c r="H113" s="24"/>
      <c r="I113" s="187"/>
      <c r="J113" s="24"/>
      <c r="K113" s="24"/>
      <c r="L113" s="12" t="s">
        <v>28</v>
      </c>
      <c r="M113" s="12" t="s">
        <v>35</v>
      </c>
      <c r="N113" s="8">
        <v>0</v>
      </c>
      <c r="O113" s="8">
        <v>0</v>
      </c>
      <c r="P113" s="8">
        <v>0</v>
      </c>
      <c r="Q113" s="8">
        <v>0</v>
      </c>
      <c r="R113" s="8">
        <v>0</v>
      </c>
      <c r="S113" s="8">
        <v>0</v>
      </c>
    </row>
    <row r="114" spans="1:19">
      <c r="A114" s="204"/>
      <c r="B114" s="208"/>
      <c r="C114" s="24"/>
      <c r="D114" s="24"/>
      <c r="E114" s="24"/>
      <c r="F114" s="24"/>
      <c r="G114" s="24"/>
      <c r="H114" s="24"/>
      <c r="I114" s="187"/>
      <c r="J114" s="24"/>
      <c r="K114" s="24"/>
      <c r="L114" s="12" t="s">
        <v>28</v>
      </c>
      <c r="M114" s="12" t="s">
        <v>36</v>
      </c>
      <c r="N114" s="8">
        <v>29759.600000000002</v>
      </c>
      <c r="O114" s="8">
        <v>29759.600000000002</v>
      </c>
      <c r="P114" s="8">
        <v>230</v>
      </c>
      <c r="Q114" s="8">
        <v>5510.5</v>
      </c>
      <c r="R114" s="8">
        <v>5881</v>
      </c>
      <c r="S114" s="8">
        <v>5881</v>
      </c>
    </row>
    <row r="115" spans="1:19">
      <c r="A115" s="204"/>
      <c r="B115" s="208"/>
      <c r="C115" s="24"/>
      <c r="D115" s="24"/>
      <c r="E115" s="24"/>
      <c r="F115" s="24"/>
      <c r="G115" s="24"/>
      <c r="H115" s="24"/>
      <c r="I115" s="187"/>
      <c r="J115" s="24"/>
      <c r="K115" s="24"/>
      <c r="L115" s="12" t="s">
        <v>29</v>
      </c>
      <c r="M115" s="12" t="s">
        <v>38</v>
      </c>
      <c r="N115" s="8">
        <v>0</v>
      </c>
      <c r="O115" s="8">
        <v>0</v>
      </c>
      <c r="P115" s="8">
        <v>0</v>
      </c>
      <c r="Q115" s="8">
        <v>0</v>
      </c>
      <c r="R115" s="8">
        <v>0</v>
      </c>
      <c r="S115" s="8">
        <v>0</v>
      </c>
    </row>
    <row r="116" spans="1:19">
      <c r="A116" s="204"/>
      <c r="B116" s="208"/>
      <c r="C116" s="24"/>
      <c r="D116" s="24"/>
      <c r="E116" s="24"/>
      <c r="F116" s="24"/>
      <c r="G116" s="24"/>
      <c r="H116" s="24"/>
      <c r="I116" s="187"/>
      <c r="J116" s="24"/>
      <c r="K116" s="24"/>
      <c r="L116" s="12" t="s">
        <v>29</v>
      </c>
      <c r="M116" s="12" t="s">
        <v>35</v>
      </c>
      <c r="N116" s="8">
        <v>1497</v>
      </c>
      <c r="O116" s="8">
        <v>1424.3</v>
      </c>
      <c r="P116" s="8">
        <v>1139.2</v>
      </c>
      <c r="Q116" s="8">
        <v>0</v>
      </c>
      <c r="R116" s="8">
        <v>0</v>
      </c>
      <c r="S116" s="8">
        <v>0</v>
      </c>
    </row>
    <row r="117" spans="1:19">
      <c r="A117" s="204"/>
      <c r="B117" s="208"/>
      <c r="C117" s="24"/>
      <c r="D117" s="24"/>
      <c r="E117" s="24"/>
      <c r="F117" s="24"/>
      <c r="G117" s="24"/>
      <c r="H117" s="24"/>
      <c r="I117" s="187"/>
      <c r="J117" s="24"/>
      <c r="K117" s="24"/>
      <c r="L117" s="12" t="s">
        <v>30</v>
      </c>
      <c r="M117" s="12" t="s">
        <v>26</v>
      </c>
      <c r="N117" s="8">
        <v>530.70000000000005</v>
      </c>
      <c r="O117" s="8">
        <v>530.70000000000005</v>
      </c>
      <c r="P117" s="8">
        <v>1122.9000000000001</v>
      </c>
      <c r="Q117" s="8">
        <v>0</v>
      </c>
      <c r="R117" s="8">
        <v>0</v>
      </c>
      <c r="S117" s="8">
        <v>0</v>
      </c>
    </row>
    <row r="118" spans="1:19">
      <c r="A118" s="204"/>
      <c r="B118" s="208"/>
      <c r="C118" s="24"/>
      <c r="D118" s="24"/>
      <c r="E118" s="24"/>
      <c r="F118" s="24"/>
      <c r="G118" s="24"/>
      <c r="H118" s="24"/>
      <c r="I118" s="187"/>
      <c r="J118" s="24"/>
      <c r="K118" s="24"/>
      <c r="L118" s="12" t="s">
        <v>30</v>
      </c>
      <c r="M118" s="12" t="s">
        <v>27</v>
      </c>
      <c r="N118" s="8">
        <v>7999</v>
      </c>
      <c r="O118" s="8">
        <v>7999</v>
      </c>
      <c r="P118" s="8">
        <v>1703.3</v>
      </c>
      <c r="Q118" s="8">
        <v>0</v>
      </c>
      <c r="R118" s="8">
        <v>0</v>
      </c>
      <c r="S118" s="8">
        <v>0</v>
      </c>
    </row>
    <row r="119" spans="1:19">
      <c r="A119" s="204"/>
      <c r="B119" s="208"/>
      <c r="C119" s="24"/>
      <c r="D119" s="24"/>
      <c r="E119" s="24"/>
      <c r="F119" s="24"/>
      <c r="G119" s="24"/>
      <c r="H119" s="24"/>
      <c r="I119" s="187"/>
      <c r="J119" s="24"/>
      <c r="K119" s="24"/>
      <c r="L119" s="12" t="s">
        <v>30</v>
      </c>
      <c r="M119" s="12" t="s">
        <v>28</v>
      </c>
      <c r="N119" s="8">
        <v>1067.0999999999999</v>
      </c>
      <c r="O119" s="8">
        <v>1067.0999999999999</v>
      </c>
      <c r="P119" s="8">
        <v>0</v>
      </c>
      <c r="Q119" s="8">
        <v>0</v>
      </c>
      <c r="R119" s="8">
        <v>0</v>
      </c>
      <c r="S119" s="8">
        <v>0</v>
      </c>
    </row>
    <row r="120" spans="1:19">
      <c r="A120" s="204"/>
      <c r="B120" s="208"/>
      <c r="C120" s="24"/>
      <c r="D120" s="24"/>
      <c r="E120" s="24"/>
      <c r="F120" s="24"/>
      <c r="G120" s="24"/>
      <c r="H120" s="24"/>
      <c r="I120" s="187"/>
      <c r="J120" s="24"/>
      <c r="K120" s="24"/>
      <c r="L120" s="12" t="s">
        <v>31</v>
      </c>
      <c r="M120" s="12" t="s">
        <v>27</v>
      </c>
      <c r="N120" s="8">
        <v>0</v>
      </c>
      <c r="O120" s="8">
        <v>0</v>
      </c>
      <c r="P120" s="8">
        <v>0</v>
      </c>
      <c r="Q120" s="8">
        <v>0</v>
      </c>
      <c r="R120" s="8">
        <v>0</v>
      </c>
      <c r="S120" s="8">
        <v>0</v>
      </c>
    </row>
    <row r="121" spans="1:19">
      <c r="A121" s="204"/>
      <c r="B121" s="208"/>
      <c r="C121" s="24"/>
      <c r="D121" s="24"/>
      <c r="E121" s="24"/>
      <c r="F121" s="24"/>
      <c r="G121" s="24"/>
      <c r="H121" s="24"/>
      <c r="I121" s="187"/>
      <c r="J121" s="24"/>
      <c r="K121" s="24"/>
      <c r="L121" s="12" t="s">
        <v>31</v>
      </c>
      <c r="M121" s="12" t="s">
        <v>28</v>
      </c>
      <c r="N121" s="8">
        <v>0</v>
      </c>
      <c r="O121" s="8">
        <v>0</v>
      </c>
      <c r="P121" s="8">
        <v>0</v>
      </c>
      <c r="Q121" s="8">
        <v>0</v>
      </c>
      <c r="R121" s="8">
        <v>0</v>
      </c>
      <c r="S121" s="8">
        <v>0</v>
      </c>
    </row>
    <row r="122" spans="1:19">
      <c r="A122" s="204"/>
      <c r="B122" s="208"/>
      <c r="C122" s="24"/>
      <c r="D122" s="24"/>
      <c r="E122" s="24"/>
      <c r="F122" s="24"/>
      <c r="G122" s="24"/>
      <c r="H122" s="24"/>
      <c r="I122" s="187"/>
      <c r="J122" s="24"/>
      <c r="K122" s="24"/>
      <c r="L122" s="12" t="s">
        <v>31</v>
      </c>
      <c r="M122" s="12" t="s">
        <v>30</v>
      </c>
      <c r="N122" s="8">
        <v>0</v>
      </c>
      <c r="O122" s="8">
        <v>0</v>
      </c>
      <c r="P122" s="8">
        <v>0</v>
      </c>
      <c r="Q122" s="8">
        <v>0</v>
      </c>
      <c r="R122" s="8">
        <v>0</v>
      </c>
      <c r="S122" s="8">
        <v>0</v>
      </c>
    </row>
    <row r="123" spans="1:19">
      <c r="A123" s="204"/>
      <c r="B123" s="208"/>
      <c r="C123" s="24"/>
      <c r="D123" s="24"/>
      <c r="E123" s="24"/>
      <c r="F123" s="24"/>
      <c r="G123" s="24"/>
      <c r="H123" s="24"/>
      <c r="I123" s="187"/>
      <c r="J123" s="24"/>
      <c r="K123" s="24"/>
      <c r="L123" s="12" t="s">
        <v>32</v>
      </c>
      <c r="M123" s="12" t="s">
        <v>27</v>
      </c>
      <c r="N123" s="8">
        <v>0</v>
      </c>
      <c r="O123" s="8">
        <v>0</v>
      </c>
      <c r="P123" s="8">
        <v>0</v>
      </c>
      <c r="Q123" s="8">
        <v>0</v>
      </c>
      <c r="R123" s="8">
        <v>0</v>
      </c>
      <c r="S123" s="8">
        <v>0</v>
      </c>
    </row>
    <row r="124" spans="1:19">
      <c r="A124" s="204"/>
      <c r="B124" s="208"/>
      <c r="C124" s="24"/>
      <c r="D124" s="24"/>
      <c r="E124" s="24"/>
      <c r="F124" s="24"/>
      <c r="G124" s="24"/>
      <c r="H124" s="24"/>
      <c r="I124" s="24"/>
      <c r="J124" s="24"/>
      <c r="K124" s="24"/>
      <c r="L124" s="12" t="s">
        <v>32</v>
      </c>
      <c r="M124" s="12" t="s">
        <v>32</v>
      </c>
      <c r="N124" s="8">
        <v>0</v>
      </c>
      <c r="O124" s="8">
        <v>0</v>
      </c>
      <c r="P124" s="8">
        <v>0</v>
      </c>
      <c r="Q124" s="8">
        <v>0</v>
      </c>
      <c r="R124" s="8">
        <v>0</v>
      </c>
      <c r="S124" s="8">
        <v>0</v>
      </c>
    </row>
    <row r="125" spans="1:19">
      <c r="A125" s="204"/>
      <c r="B125" s="208"/>
      <c r="C125" s="25"/>
      <c r="D125" s="25"/>
      <c r="E125" s="25"/>
      <c r="F125" s="25"/>
      <c r="G125" s="25"/>
      <c r="H125" s="25"/>
      <c r="I125" s="25"/>
      <c r="J125" s="25"/>
      <c r="K125" s="25"/>
      <c r="L125" s="12" t="s">
        <v>38</v>
      </c>
      <c r="M125" s="12" t="s">
        <v>26</v>
      </c>
      <c r="N125" s="8">
        <v>0</v>
      </c>
      <c r="O125" s="8">
        <v>0</v>
      </c>
      <c r="P125" s="8">
        <v>0</v>
      </c>
      <c r="Q125" s="8">
        <v>0</v>
      </c>
      <c r="R125" s="8">
        <v>0</v>
      </c>
      <c r="S125" s="8">
        <v>0</v>
      </c>
    </row>
    <row r="126" spans="1:19" ht="141.75" customHeight="1">
      <c r="A126" s="187" t="s">
        <v>93</v>
      </c>
      <c r="B126" s="194">
        <v>2013</v>
      </c>
      <c r="C126" s="220" t="s">
        <v>548</v>
      </c>
      <c r="D126" s="220" t="s">
        <v>549</v>
      </c>
      <c r="E126" s="220" t="s">
        <v>550</v>
      </c>
      <c r="F126" s="220" t="s">
        <v>75</v>
      </c>
      <c r="G126" s="222" t="s">
        <v>76</v>
      </c>
      <c r="H126" s="220" t="s">
        <v>77</v>
      </c>
      <c r="I126" s="220" t="s">
        <v>551</v>
      </c>
      <c r="J126" s="229" t="s">
        <v>605</v>
      </c>
      <c r="K126" s="220" t="s">
        <v>606</v>
      </c>
      <c r="L126" s="11"/>
      <c r="M126" s="11"/>
      <c r="N126" s="8">
        <v>0</v>
      </c>
      <c r="O126" s="131">
        <v>0</v>
      </c>
      <c r="P126" s="131">
        <v>5034</v>
      </c>
      <c r="Q126" s="131">
        <v>3948.6</v>
      </c>
      <c r="R126" s="131">
        <v>3640.8</v>
      </c>
      <c r="S126" s="131">
        <v>3640.8</v>
      </c>
    </row>
    <row r="127" spans="1:19" ht="15" customHeight="1">
      <c r="A127" s="189"/>
      <c r="B127" s="196"/>
      <c r="C127" s="221"/>
      <c r="D127" s="221"/>
      <c r="E127" s="221"/>
      <c r="F127" s="221"/>
      <c r="G127" s="223"/>
      <c r="H127" s="221"/>
      <c r="I127" s="221"/>
      <c r="J127" s="230"/>
      <c r="K127" s="221"/>
      <c r="L127" s="132" t="s">
        <v>28</v>
      </c>
      <c r="M127" s="132" t="s">
        <v>37</v>
      </c>
      <c r="N127" s="131">
        <v>0</v>
      </c>
      <c r="O127" s="131">
        <v>0</v>
      </c>
      <c r="P127" s="131">
        <v>5034</v>
      </c>
      <c r="Q127" s="131">
        <v>3948.6</v>
      </c>
      <c r="R127" s="131">
        <v>3640.8</v>
      </c>
      <c r="S127" s="131">
        <v>3640.8</v>
      </c>
    </row>
    <row r="128" spans="1:19" ht="49.5" customHeight="1">
      <c r="A128" s="5" t="s">
        <v>94</v>
      </c>
      <c r="B128" s="6">
        <v>2014</v>
      </c>
      <c r="C128" s="9"/>
      <c r="D128" s="26"/>
      <c r="E128" s="26"/>
      <c r="F128" s="26"/>
      <c r="G128" s="26"/>
      <c r="H128" s="26"/>
      <c r="I128" s="26"/>
      <c r="J128" s="26"/>
      <c r="K128" s="26"/>
      <c r="L128" s="11"/>
      <c r="M128" s="11"/>
      <c r="N128" s="8">
        <v>0</v>
      </c>
      <c r="O128" s="8">
        <v>0</v>
      </c>
      <c r="P128" s="8">
        <v>0</v>
      </c>
      <c r="Q128" s="8">
        <v>0</v>
      </c>
      <c r="R128" s="8">
        <v>0</v>
      </c>
      <c r="S128" s="8">
        <v>0</v>
      </c>
    </row>
    <row r="129" spans="1:19" ht="61.5" customHeight="1">
      <c r="A129" s="5" t="s">
        <v>95</v>
      </c>
      <c r="B129" s="6">
        <v>2015</v>
      </c>
      <c r="C129" s="9"/>
      <c r="D129" s="26"/>
      <c r="E129" s="26"/>
      <c r="F129" s="26"/>
      <c r="G129" s="26"/>
      <c r="H129" s="26"/>
      <c r="I129" s="26"/>
      <c r="J129" s="26"/>
      <c r="K129" s="26"/>
      <c r="L129" s="11"/>
      <c r="M129" s="11"/>
      <c r="N129" s="8">
        <v>0</v>
      </c>
      <c r="O129" s="8">
        <v>0</v>
      </c>
      <c r="P129" s="8">
        <v>0</v>
      </c>
      <c r="Q129" s="8">
        <v>0</v>
      </c>
      <c r="R129" s="8">
        <v>0</v>
      </c>
      <c r="S129" s="8">
        <v>0</v>
      </c>
    </row>
    <row r="130" spans="1:19" ht="64.5" customHeight="1">
      <c r="A130" s="5" t="s">
        <v>96</v>
      </c>
      <c r="B130" s="6">
        <v>2016</v>
      </c>
      <c r="C130" s="5" t="s">
        <v>97</v>
      </c>
      <c r="D130" s="5" t="s">
        <v>98</v>
      </c>
      <c r="E130" s="5" t="s">
        <v>99</v>
      </c>
      <c r="F130" s="5" t="s">
        <v>100</v>
      </c>
      <c r="G130" s="5" t="s">
        <v>76</v>
      </c>
      <c r="H130" s="5" t="s">
        <v>101</v>
      </c>
      <c r="I130" s="5" t="s">
        <v>102</v>
      </c>
      <c r="J130" s="5" t="s">
        <v>103</v>
      </c>
      <c r="K130" s="5" t="s">
        <v>104</v>
      </c>
      <c r="L130" s="12" t="s">
        <v>28</v>
      </c>
      <c r="M130" s="12" t="s">
        <v>36</v>
      </c>
      <c r="N130" s="8">
        <v>280</v>
      </c>
      <c r="O130" s="8">
        <v>280</v>
      </c>
      <c r="P130" s="8">
        <v>13258.8</v>
      </c>
      <c r="Q130" s="8">
        <v>0</v>
      </c>
      <c r="R130" s="8">
        <v>0</v>
      </c>
      <c r="S130" s="8">
        <v>0</v>
      </c>
    </row>
    <row r="131" spans="1:19" ht="70.5" customHeight="1">
      <c r="A131" s="204" t="s">
        <v>105</v>
      </c>
      <c r="B131" s="208">
        <v>2017</v>
      </c>
      <c r="C131" s="204" t="s">
        <v>106</v>
      </c>
      <c r="D131" s="204" t="s">
        <v>107</v>
      </c>
      <c r="E131" s="204" t="s">
        <v>108</v>
      </c>
      <c r="F131" s="219"/>
      <c r="G131" s="219"/>
      <c r="H131" s="219"/>
      <c r="I131" s="204" t="s">
        <v>109</v>
      </c>
      <c r="J131" s="204" t="s">
        <v>110</v>
      </c>
      <c r="K131" s="204" t="s">
        <v>111</v>
      </c>
      <c r="L131" s="12"/>
      <c r="M131" s="12"/>
      <c r="N131" s="8">
        <v>10275.400000000001</v>
      </c>
      <c r="O131" s="8">
        <v>7512.5</v>
      </c>
      <c r="P131" s="8">
        <v>17700.2</v>
      </c>
      <c r="Q131" s="8">
        <v>41290.199999999997</v>
      </c>
      <c r="R131" s="8">
        <v>8757.277</v>
      </c>
      <c r="S131" s="8">
        <v>8761.3770000000004</v>
      </c>
    </row>
    <row r="132" spans="1:19" ht="18.75" customHeight="1">
      <c r="A132" s="204"/>
      <c r="B132" s="208"/>
      <c r="C132" s="204"/>
      <c r="D132" s="204"/>
      <c r="E132" s="204"/>
      <c r="F132" s="219"/>
      <c r="G132" s="219"/>
      <c r="H132" s="219"/>
      <c r="I132" s="204"/>
      <c r="J132" s="204"/>
      <c r="K132" s="204"/>
      <c r="L132" s="12" t="s">
        <v>31</v>
      </c>
      <c r="M132" s="12" t="s">
        <v>28</v>
      </c>
      <c r="N132" s="8">
        <v>3214.8</v>
      </c>
      <c r="O132" s="8">
        <v>3212.8</v>
      </c>
      <c r="P132" s="8">
        <v>17700.2</v>
      </c>
      <c r="Q132" s="8">
        <v>41290.199999999997</v>
      </c>
      <c r="R132" s="8">
        <v>6834.2</v>
      </c>
      <c r="S132" s="8">
        <v>6838.3</v>
      </c>
    </row>
    <row r="133" spans="1:19" ht="60" customHeight="1">
      <c r="A133" s="204"/>
      <c r="B133" s="208"/>
      <c r="C133" s="204"/>
      <c r="D133" s="204"/>
      <c r="E133" s="204"/>
      <c r="F133" s="219"/>
      <c r="G133" s="219"/>
      <c r="H133" s="219"/>
      <c r="I133" s="204"/>
      <c r="J133" s="204"/>
      <c r="K133" s="204"/>
      <c r="L133" s="12" t="s">
        <v>31</v>
      </c>
      <c r="M133" s="12" t="s">
        <v>30</v>
      </c>
      <c r="N133" s="8">
        <v>7060.6</v>
      </c>
      <c r="O133" s="8">
        <v>4299.7</v>
      </c>
      <c r="P133" s="8">
        <v>0</v>
      </c>
      <c r="Q133" s="8">
        <v>0</v>
      </c>
      <c r="R133" s="8">
        <v>1923.077</v>
      </c>
      <c r="S133" s="8">
        <v>1923.077</v>
      </c>
    </row>
    <row r="134" spans="1:19" ht="225.75" customHeight="1">
      <c r="A134" s="187" t="s">
        <v>112</v>
      </c>
      <c r="B134" s="208">
        <v>2018</v>
      </c>
      <c r="C134" s="23" t="s">
        <v>113</v>
      </c>
      <c r="D134" s="204" t="s">
        <v>114</v>
      </c>
      <c r="E134" s="204" t="s">
        <v>115</v>
      </c>
      <c r="F134" s="204" t="s">
        <v>581</v>
      </c>
      <c r="G134" s="204" t="s">
        <v>582</v>
      </c>
      <c r="H134" s="204" t="s">
        <v>583</v>
      </c>
      <c r="I134" s="204" t="s">
        <v>116</v>
      </c>
      <c r="J134" s="204" t="s">
        <v>117</v>
      </c>
      <c r="K134" s="204" t="s">
        <v>118</v>
      </c>
      <c r="L134" s="11"/>
      <c r="M134" s="11"/>
      <c r="N134" s="8">
        <v>5383411.8999999994</v>
      </c>
      <c r="O134" s="8">
        <v>5311396.8</v>
      </c>
      <c r="P134" s="8">
        <v>5995433.2999999998</v>
      </c>
      <c r="Q134" s="8">
        <v>6249422.9119999986</v>
      </c>
      <c r="R134" s="8">
        <v>5198095.0809999993</v>
      </c>
      <c r="S134" s="8">
        <v>4806216.3</v>
      </c>
    </row>
    <row r="135" spans="1:19" ht="15" customHeight="1">
      <c r="A135" s="187"/>
      <c r="B135" s="208"/>
      <c r="C135" s="24"/>
      <c r="D135" s="204"/>
      <c r="E135" s="204"/>
      <c r="F135" s="204"/>
      <c r="G135" s="204"/>
      <c r="H135" s="204"/>
      <c r="I135" s="204"/>
      <c r="J135" s="204"/>
      <c r="K135" s="204"/>
      <c r="L135" s="12" t="s">
        <v>32</v>
      </c>
      <c r="M135" s="12" t="s">
        <v>26</v>
      </c>
      <c r="N135" s="8">
        <v>1197998.2000000002</v>
      </c>
      <c r="O135" s="8">
        <v>1193957.5</v>
      </c>
      <c r="P135" s="8">
        <v>1206744.5</v>
      </c>
      <c r="Q135" s="8">
        <v>1180941.6000000001</v>
      </c>
      <c r="R135" s="8">
        <v>1214103.6000000001</v>
      </c>
      <c r="S135" s="8">
        <v>1246296.8</v>
      </c>
    </row>
    <row r="136" spans="1:19" ht="15.75" customHeight="1">
      <c r="A136" s="187"/>
      <c r="B136" s="208"/>
      <c r="C136" s="24"/>
      <c r="D136" s="204"/>
      <c r="E136" s="204"/>
      <c r="F136" s="204"/>
      <c r="G136" s="204"/>
      <c r="H136" s="204"/>
      <c r="I136" s="204"/>
      <c r="J136" s="204"/>
      <c r="K136" s="204"/>
      <c r="L136" s="12" t="s">
        <v>32</v>
      </c>
      <c r="M136" s="12" t="s">
        <v>27</v>
      </c>
      <c r="N136" s="8">
        <v>3080097.5</v>
      </c>
      <c r="O136" s="8">
        <v>3017824.5</v>
      </c>
      <c r="P136" s="8">
        <v>3236181.0999999996</v>
      </c>
      <c r="Q136" s="8">
        <v>3657836.6119999997</v>
      </c>
      <c r="R136" s="8">
        <v>2524789.9809999997</v>
      </c>
      <c r="S136" s="8">
        <v>2051064.9000000001</v>
      </c>
    </row>
    <row r="137" spans="1:19" ht="15" customHeight="1">
      <c r="A137" s="187"/>
      <c r="B137" s="208"/>
      <c r="C137" s="24"/>
      <c r="D137" s="204"/>
      <c r="E137" s="204"/>
      <c r="F137" s="204"/>
      <c r="G137" s="204"/>
      <c r="H137" s="204"/>
      <c r="I137" s="204"/>
      <c r="J137" s="204"/>
      <c r="K137" s="204"/>
      <c r="L137" s="12" t="s">
        <v>32</v>
      </c>
      <c r="M137" s="12" t="s">
        <v>28</v>
      </c>
      <c r="N137" s="8">
        <v>690503.3</v>
      </c>
      <c r="O137" s="8">
        <v>690466.8</v>
      </c>
      <c r="P137" s="8">
        <v>818648.5</v>
      </c>
      <c r="Q137" s="8">
        <v>860324</v>
      </c>
      <c r="R137" s="8">
        <v>903551.9</v>
      </c>
      <c r="S137" s="8">
        <v>943364</v>
      </c>
    </row>
    <row r="138" spans="1:19" ht="15" customHeight="1">
      <c r="A138" s="187"/>
      <c r="B138" s="208"/>
      <c r="C138" s="24"/>
      <c r="D138" s="204"/>
      <c r="E138" s="204"/>
      <c r="F138" s="204"/>
      <c r="G138" s="204"/>
      <c r="H138" s="204"/>
      <c r="I138" s="204"/>
      <c r="J138" s="204"/>
      <c r="K138" s="204"/>
      <c r="L138" s="12" t="s">
        <v>32</v>
      </c>
      <c r="M138" s="12" t="s">
        <v>32</v>
      </c>
      <c r="N138" s="8">
        <v>227562.1</v>
      </c>
      <c r="O138" s="8">
        <v>223647.2</v>
      </c>
      <c r="P138" s="8">
        <v>3066.3</v>
      </c>
      <c r="Q138" s="8">
        <v>3579.1</v>
      </c>
      <c r="R138" s="8">
        <v>3579.1</v>
      </c>
      <c r="S138" s="8">
        <v>3579.1</v>
      </c>
    </row>
    <row r="139" spans="1:19" ht="220.5" customHeight="1">
      <c r="A139" s="187"/>
      <c r="B139" s="208"/>
      <c r="C139" s="25"/>
      <c r="D139" s="204"/>
      <c r="E139" s="204"/>
      <c r="F139" s="204"/>
      <c r="G139" s="204"/>
      <c r="H139" s="204"/>
      <c r="I139" s="204"/>
      <c r="J139" s="204"/>
      <c r="K139" s="204"/>
      <c r="L139" s="12" t="s">
        <v>32</v>
      </c>
      <c r="M139" s="12" t="s">
        <v>35</v>
      </c>
      <c r="N139" s="8">
        <v>187250.8</v>
      </c>
      <c r="O139" s="8">
        <v>185500.79999999999</v>
      </c>
      <c r="P139" s="8">
        <v>730792.9</v>
      </c>
      <c r="Q139" s="8">
        <v>546741.6</v>
      </c>
      <c r="R139" s="8">
        <v>552070.5</v>
      </c>
      <c r="S139" s="8">
        <v>561911.5</v>
      </c>
    </row>
    <row r="140" spans="1:19" ht="171" customHeight="1">
      <c r="A140" s="5" t="s">
        <v>119</v>
      </c>
      <c r="B140" s="6">
        <v>2019</v>
      </c>
      <c r="C140" s="5"/>
      <c r="D140" s="5"/>
      <c r="E140" s="5"/>
      <c r="F140" s="5"/>
      <c r="G140" s="5"/>
      <c r="H140" s="5"/>
      <c r="I140" s="5"/>
      <c r="J140" s="5"/>
      <c r="K140" s="5"/>
      <c r="L140" s="11"/>
      <c r="M140" s="11"/>
      <c r="N140" s="8">
        <v>0</v>
      </c>
      <c r="O140" s="8">
        <v>0</v>
      </c>
      <c r="P140" s="8">
        <v>0</v>
      </c>
      <c r="Q140" s="8">
        <v>0</v>
      </c>
      <c r="R140" s="8">
        <v>0</v>
      </c>
      <c r="S140" s="8">
        <v>0</v>
      </c>
    </row>
    <row r="141" spans="1:19" ht="74.25" customHeight="1">
      <c r="A141" s="5" t="s">
        <v>120</v>
      </c>
      <c r="B141" s="6">
        <v>2020</v>
      </c>
      <c r="C141" s="5" t="s">
        <v>121</v>
      </c>
      <c r="D141" s="5" t="s">
        <v>122</v>
      </c>
      <c r="E141" s="5" t="s">
        <v>123</v>
      </c>
      <c r="F141" s="5"/>
      <c r="G141" s="5"/>
      <c r="H141" s="5"/>
      <c r="I141" s="27" t="s">
        <v>124</v>
      </c>
      <c r="J141" s="5" t="s">
        <v>125</v>
      </c>
      <c r="K141" s="27" t="s">
        <v>126</v>
      </c>
      <c r="L141" s="12" t="s">
        <v>26</v>
      </c>
      <c r="M141" s="12" t="s">
        <v>34</v>
      </c>
      <c r="N141" s="8">
        <v>0</v>
      </c>
      <c r="O141" s="8">
        <v>0</v>
      </c>
      <c r="P141" s="8">
        <v>0</v>
      </c>
      <c r="Q141" s="8">
        <v>0</v>
      </c>
      <c r="R141" s="8">
        <v>0</v>
      </c>
      <c r="S141" s="8">
        <v>0</v>
      </c>
    </row>
    <row r="142" spans="1:19" ht="153.75" customHeight="1">
      <c r="A142" s="5" t="s">
        <v>127</v>
      </c>
      <c r="B142" s="6">
        <v>2021</v>
      </c>
      <c r="C142" s="5" t="s">
        <v>128</v>
      </c>
      <c r="D142" s="5" t="s">
        <v>129</v>
      </c>
      <c r="E142" s="5" t="s">
        <v>130</v>
      </c>
      <c r="F142" s="5" t="s">
        <v>131</v>
      </c>
      <c r="G142" s="5" t="s">
        <v>103</v>
      </c>
      <c r="H142" s="5" t="s">
        <v>132</v>
      </c>
      <c r="I142" s="5" t="s">
        <v>608</v>
      </c>
      <c r="J142" s="5" t="s">
        <v>133</v>
      </c>
      <c r="K142" s="5" t="s">
        <v>134</v>
      </c>
      <c r="L142" s="12" t="s">
        <v>38</v>
      </c>
      <c r="M142" s="12" t="s">
        <v>26</v>
      </c>
      <c r="N142" s="8">
        <v>183176.5</v>
      </c>
      <c r="O142" s="8">
        <v>183176.1</v>
      </c>
      <c r="P142" s="8">
        <v>193317.1</v>
      </c>
      <c r="Q142" s="8">
        <v>213721.3</v>
      </c>
      <c r="R142" s="8">
        <v>223247.9</v>
      </c>
      <c r="S142" s="8">
        <v>234300.5</v>
      </c>
    </row>
    <row r="143" spans="1:19" ht="149.25" customHeight="1">
      <c r="A143" s="5" t="s">
        <v>135</v>
      </c>
      <c r="B143" s="6">
        <v>2022</v>
      </c>
      <c r="C143" s="5" t="s">
        <v>128</v>
      </c>
      <c r="D143" s="5" t="s">
        <v>136</v>
      </c>
      <c r="E143" s="5" t="s">
        <v>130</v>
      </c>
      <c r="F143" s="5"/>
      <c r="G143" s="5"/>
      <c r="H143" s="5"/>
      <c r="I143" s="5" t="s">
        <v>609</v>
      </c>
      <c r="J143" s="5" t="s">
        <v>610</v>
      </c>
      <c r="K143" s="5" t="s">
        <v>611</v>
      </c>
      <c r="L143" s="12" t="s">
        <v>38</v>
      </c>
      <c r="M143" s="12" t="s">
        <v>26</v>
      </c>
      <c r="N143" s="8">
        <v>439464.3</v>
      </c>
      <c r="O143" s="8">
        <v>439464.2</v>
      </c>
      <c r="P143" s="8">
        <v>479252.6</v>
      </c>
      <c r="Q143" s="8">
        <v>478051.7</v>
      </c>
      <c r="R143" s="8">
        <v>503214.2</v>
      </c>
      <c r="S143" s="8">
        <v>531650.20000000007</v>
      </c>
    </row>
    <row r="144" spans="1:19" ht="63.75" customHeight="1">
      <c r="A144" s="5" t="s">
        <v>137</v>
      </c>
      <c r="B144" s="6">
        <v>2023</v>
      </c>
      <c r="C144" s="5"/>
      <c r="D144" s="5"/>
      <c r="E144" s="5"/>
      <c r="F144" s="5"/>
      <c r="G144" s="5"/>
      <c r="H144" s="5"/>
      <c r="I144" s="5"/>
      <c r="J144" s="5"/>
      <c r="K144" s="5"/>
      <c r="L144" s="11"/>
      <c r="M144" s="11"/>
      <c r="N144" s="8">
        <v>0</v>
      </c>
      <c r="O144" s="8">
        <v>0</v>
      </c>
      <c r="P144" s="8">
        <v>0</v>
      </c>
      <c r="Q144" s="8">
        <v>0</v>
      </c>
      <c r="R144" s="8">
        <v>0</v>
      </c>
      <c r="S144" s="8">
        <v>0</v>
      </c>
    </row>
    <row r="145" spans="1:19" ht="97.5" customHeight="1">
      <c r="A145" s="5" t="s">
        <v>138</v>
      </c>
      <c r="B145" s="6">
        <v>2024</v>
      </c>
      <c r="C145" s="5" t="s">
        <v>552</v>
      </c>
      <c r="D145" s="5"/>
      <c r="E145" s="5" t="s">
        <v>553</v>
      </c>
      <c r="F145" s="5"/>
      <c r="G145" s="5"/>
      <c r="H145" s="5"/>
      <c r="I145" s="5" t="s">
        <v>554</v>
      </c>
      <c r="J145" s="5" t="s">
        <v>555</v>
      </c>
      <c r="K145" s="5" t="s">
        <v>556</v>
      </c>
      <c r="L145" s="175" t="s">
        <v>26</v>
      </c>
      <c r="M145" s="175" t="s">
        <v>34</v>
      </c>
      <c r="N145" s="8">
        <v>0</v>
      </c>
      <c r="O145" s="8">
        <v>0</v>
      </c>
      <c r="P145" s="8">
        <v>0</v>
      </c>
      <c r="Q145" s="8">
        <v>8797</v>
      </c>
      <c r="R145" s="174">
        <v>6012</v>
      </c>
      <c r="S145" s="174">
        <v>0</v>
      </c>
    </row>
    <row r="146" spans="1:19" ht="78.75" customHeight="1">
      <c r="A146" s="204" t="s">
        <v>139</v>
      </c>
      <c r="B146" s="208">
        <v>2025</v>
      </c>
      <c r="C146" s="23" t="s">
        <v>140</v>
      </c>
      <c r="D146" s="204" t="s">
        <v>141</v>
      </c>
      <c r="E146" s="204" t="s">
        <v>142</v>
      </c>
      <c r="F146" s="204" t="s">
        <v>143</v>
      </c>
      <c r="G146" s="204" t="s">
        <v>144</v>
      </c>
      <c r="H146" s="204" t="s">
        <v>145</v>
      </c>
      <c r="I146" s="204" t="s">
        <v>146</v>
      </c>
      <c r="J146" s="204" t="s">
        <v>147</v>
      </c>
      <c r="K146" s="204" t="s">
        <v>148</v>
      </c>
      <c r="L146" s="11"/>
      <c r="M146" s="11"/>
      <c r="N146" s="8">
        <v>564576.79999999993</v>
      </c>
      <c r="O146" s="8">
        <v>564149.10000000009</v>
      </c>
      <c r="P146" s="8">
        <v>665814.19999999995</v>
      </c>
      <c r="Q146" s="8">
        <v>720737.82</v>
      </c>
      <c r="R146" s="8">
        <v>715418.5</v>
      </c>
      <c r="S146" s="8">
        <v>733668.9</v>
      </c>
    </row>
    <row r="147" spans="1:19" ht="12.75" customHeight="1">
      <c r="A147" s="204"/>
      <c r="B147" s="208"/>
      <c r="C147" s="24"/>
      <c r="D147" s="204"/>
      <c r="E147" s="204"/>
      <c r="F147" s="204"/>
      <c r="G147" s="204"/>
      <c r="H147" s="204"/>
      <c r="I147" s="204"/>
      <c r="J147" s="204"/>
      <c r="K147" s="204"/>
      <c r="L147" s="12" t="s">
        <v>33</v>
      </c>
      <c r="M147" s="12" t="s">
        <v>26</v>
      </c>
      <c r="N147" s="174">
        <v>0</v>
      </c>
      <c r="O147" s="174">
        <v>0</v>
      </c>
      <c r="P147" s="174">
        <v>0</v>
      </c>
      <c r="Q147" s="8">
        <v>11581.1</v>
      </c>
      <c r="R147" s="174">
        <v>12031.3</v>
      </c>
      <c r="S147" s="174">
        <v>13184</v>
      </c>
    </row>
    <row r="148" spans="1:19" ht="49.9" customHeight="1">
      <c r="A148" s="204"/>
      <c r="B148" s="208"/>
      <c r="C148" s="24"/>
      <c r="D148" s="204"/>
      <c r="E148" s="204"/>
      <c r="F148" s="204"/>
      <c r="G148" s="204"/>
      <c r="H148" s="204"/>
      <c r="I148" s="204"/>
      <c r="J148" s="204"/>
      <c r="K148" s="204"/>
      <c r="L148" s="12" t="s">
        <v>33</v>
      </c>
      <c r="M148" s="12" t="s">
        <v>27</v>
      </c>
      <c r="N148" s="8">
        <v>564576.79999999993</v>
      </c>
      <c r="O148" s="8">
        <v>564149.10000000009</v>
      </c>
      <c r="P148" s="8">
        <v>206759.4</v>
      </c>
      <c r="Q148" s="8">
        <v>217240.62</v>
      </c>
      <c r="R148" s="8">
        <v>199267</v>
      </c>
      <c r="S148" s="8">
        <v>206393.60000000001</v>
      </c>
    </row>
    <row r="149" spans="1:19" ht="289.5" customHeight="1">
      <c r="A149" s="204"/>
      <c r="B149" s="208"/>
      <c r="C149" s="25"/>
      <c r="D149" s="204"/>
      <c r="E149" s="204"/>
      <c r="F149" s="204"/>
      <c r="G149" s="204"/>
      <c r="H149" s="204"/>
      <c r="I149" s="204"/>
      <c r="J149" s="204"/>
      <c r="K149" s="204"/>
      <c r="L149" s="12" t="s">
        <v>33</v>
      </c>
      <c r="M149" s="12" t="s">
        <v>28</v>
      </c>
      <c r="N149" s="8">
        <v>0</v>
      </c>
      <c r="O149" s="8">
        <v>0</v>
      </c>
      <c r="P149" s="8">
        <v>459054.8</v>
      </c>
      <c r="Q149" s="8">
        <v>491916.1</v>
      </c>
      <c r="R149" s="8">
        <v>504120.2</v>
      </c>
      <c r="S149" s="8">
        <v>514091.3</v>
      </c>
    </row>
    <row r="150" spans="1:19" ht="36" customHeight="1">
      <c r="A150" s="204" t="s">
        <v>149</v>
      </c>
      <c r="B150" s="210">
        <v>2026</v>
      </c>
      <c r="C150" s="204" t="s">
        <v>45</v>
      </c>
      <c r="D150" s="204" t="s">
        <v>150</v>
      </c>
      <c r="E150" s="204" t="s">
        <v>151</v>
      </c>
      <c r="F150" s="205"/>
      <c r="G150" s="204"/>
      <c r="H150" s="204"/>
      <c r="I150" s="204" t="s">
        <v>152</v>
      </c>
      <c r="J150" s="204" t="s">
        <v>76</v>
      </c>
      <c r="K150" s="204" t="s">
        <v>153</v>
      </c>
      <c r="L150" s="218" t="s">
        <v>30</v>
      </c>
      <c r="M150" s="218" t="s">
        <v>28</v>
      </c>
      <c r="N150" s="215">
        <v>0</v>
      </c>
      <c r="O150" s="215">
        <v>0</v>
      </c>
      <c r="P150" s="215">
        <v>0</v>
      </c>
      <c r="Q150" s="215">
        <v>3359.6</v>
      </c>
      <c r="R150" s="215">
        <v>3359.6</v>
      </c>
      <c r="S150" s="215">
        <v>3359.6</v>
      </c>
    </row>
    <row r="151" spans="1:19" ht="29.25" customHeight="1">
      <c r="A151" s="204"/>
      <c r="B151" s="210"/>
      <c r="C151" s="204"/>
      <c r="D151" s="204"/>
      <c r="E151" s="204"/>
      <c r="F151" s="205"/>
      <c r="G151" s="204"/>
      <c r="H151" s="204"/>
      <c r="I151" s="204"/>
      <c r="J151" s="204"/>
      <c r="K151" s="204"/>
      <c r="L151" s="218"/>
      <c r="M151" s="218"/>
      <c r="N151" s="215"/>
      <c r="O151" s="215"/>
      <c r="P151" s="215"/>
      <c r="Q151" s="215"/>
      <c r="R151" s="215"/>
      <c r="S151" s="215"/>
    </row>
    <row r="152" spans="1:19" ht="61.5" customHeight="1">
      <c r="A152" s="5" t="s">
        <v>154</v>
      </c>
      <c r="B152" s="14">
        <v>2027</v>
      </c>
      <c r="C152" s="5" t="s">
        <v>155</v>
      </c>
      <c r="D152" s="5" t="s">
        <v>156</v>
      </c>
      <c r="E152" s="5" t="s">
        <v>157</v>
      </c>
      <c r="F152" s="5" t="s">
        <v>158</v>
      </c>
      <c r="G152" s="5" t="s">
        <v>76</v>
      </c>
      <c r="H152" s="5" t="s">
        <v>159</v>
      </c>
      <c r="I152" s="5" t="s">
        <v>160</v>
      </c>
      <c r="J152" s="5" t="s">
        <v>161</v>
      </c>
      <c r="K152" s="5" t="s">
        <v>162</v>
      </c>
      <c r="L152" s="12" t="s">
        <v>26</v>
      </c>
      <c r="M152" s="12" t="s">
        <v>34</v>
      </c>
      <c r="N152" s="8">
        <v>25574.5</v>
      </c>
      <c r="O152" s="8">
        <v>24825.4</v>
      </c>
      <c r="P152" s="8">
        <v>30083.9</v>
      </c>
      <c r="Q152" s="8">
        <v>32431.5</v>
      </c>
      <c r="R152" s="8">
        <v>33793.800000000003</v>
      </c>
      <c r="S152" s="8">
        <v>34819.5</v>
      </c>
    </row>
    <row r="153" spans="1:19" ht="78.75" customHeight="1">
      <c r="A153" s="204" t="s">
        <v>163</v>
      </c>
      <c r="B153" s="208">
        <v>2028</v>
      </c>
      <c r="C153" s="23" t="s">
        <v>164</v>
      </c>
      <c r="D153" s="204" t="s">
        <v>165</v>
      </c>
      <c r="E153" s="204" t="s">
        <v>166</v>
      </c>
      <c r="F153" s="23"/>
      <c r="G153" s="204"/>
      <c r="H153" s="23"/>
      <c r="I153" s="24" t="s">
        <v>167</v>
      </c>
      <c r="J153" s="204" t="s">
        <v>103</v>
      </c>
      <c r="K153" s="24" t="s">
        <v>168</v>
      </c>
      <c r="L153" s="11"/>
      <c r="M153" s="11"/>
      <c r="N153" s="8">
        <v>23063.300000000003</v>
      </c>
      <c r="O153" s="8">
        <v>20682.8</v>
      </c>
      <c r="P153" s="8">
        <v>33477.599999999999</v>
      </c>
      <c r="Q153" s="8">
        <v>40018.107000000004</v>
      </c>
      <c r="R153" s="8">
        <v>30346.671000000002</v>
      </c>
      <c r="S153" s="8">
        <v>21670.65</v>
      </c>
    </row>
    <row r="154" spans="1:19" ht="20.25" customHeight="1">
      <c r="A154" s="204"/>
      <c r="B154" s="208"/>
      <c r="C154" s="24"/>
      <c r="D154" s="204"/>
      <c r="E154" s="204"/>
      <c r="F154" s="24"/>
      <c r="G154" s="204"/>
      <c r="H154" s="24"/>
      <c r="I154" s="216"/>
      <c r="J154" s="204"/>
      <c r="K154" s="217"/>
      <c r="L154" s="12" t="s">
        <v>26</v>
      </c>
      <c r="M154" s="12" t="s">
        <v>34</v>
      </c>
      <c r="N154" s="8">
        <v>719.4</v>
      </c>
      <c r="O154" s="8">
        <v>161.69999999999999</v>
      </c>
      <c r="P154" s="8">
        <v>719.4</v>
      </c>
      <c r="Q154" s="8">
        <v>719.4</v>
      </c>
      <c r="R154" s="8">
        <v>719.4</v>
      </c>
      <c r="S154" s="8">
        <v>719.4</v>
      </c>
    </row>
    <row r="155" spans="1:19" ht="19.5" customHeight="1">
      <c r="A155" s="204"/>
      <c r="B155" s="208"/>
      <c r="C155" s="24"/>
      <c r="D155" s="204"/>
      <c r="E155" s="204"/>
      <c r="F155" s="24"/>
      <c r="G155" s="204"/>
      <c r="H155" s="24"/>
      <c r="I155" s="216"/>
      <c r="J155" s="204"/>
      <c r="K155" s="217"/>
      <c r="L155" s="12" t="s">
        <v>30</v>
      </c>
      <c r="M155" s="12" t="s">
        <v>28</v>
      </c>
      <c r="N155" s="8">
        <v>22343.9</v>
      </c>
      <c r="O155" s="8">
        <v>20521.099999999999</v>
      </c>
      <c r="P155" s="8">
        <v>32758.2</v>
      </c>
      <c r="Q155" s="8">
        <v>39298.707000000002</v>
      </c>
      <c r="R155" s="8">
        <v>29627.271000000001</v>
      </c>
      <c r="S155" s="8">
        <v>20951.25</v>
      </c>
    </row>
    <row r="156" spans="1:19" ht="17.45" customHeight="1">
      <c r="A156" s="204"/>
      <c r="B156" s="208"/>
      <c r="C156" s="25"/>
      <c r="D156" s="204"/>
      <c r="E156" s="204"/>
      <c r="F156" s="25"/>
      <c r="G156" s="204"/>
      <c r="H156" s="25"/>
      <c r="I156" s="25"/>
      <c r="J156" s="204"/>
      <c r="K156" s="217"/>
      <c r="L156" s="12" t="s">
        <v>36</v>
      </c>
      <c r="M156" s="12" t="s">
        <v>28</v>
      </c>
      <c r="N156" s="8">
        <v>0</v>
      </c>
      <c r="O156" s="8">
        <v>0</v>
      </c>
      <c r="P156" s="8">
        <v>0</v>
      </c>
      <c r="Q156" s="8">
        <v>0</v>
      </c>
      <c r="R156" s="8">
        <v>0</v>
      </c>
      <c r="S156" s="8">
        <v>0</v>
      </c>
    </row>
    <row r="157" spans="1:19" ht="60" customHeight="1">
      <c r="A157" s="5" t="s">
        <v>169</v>
      </c>
      <c r="B157" s="6">
        <v>2029</v>
      </c>
      <c r="C157" s="5"/>
      <c r="D157" s="5"/>
      <c r="E157" s="5"/>
      <c r="F157" s="5"/>
      <c r="G157" s="5"/>
      <c r="H157" s="5"/>
      <c r="I157" s="5"/>
      <c r="J157" s="5"/>
      <c r="K157" s="5"/>
      <c r="L157" s="12" t="s">
        <v>31</v>
      </c>
      <c r="M157" s="12" t="s">
        <v>30</v>
      </c>
      <c r="N157" s="8">
        <v>0</v>
      </c>
      <c r="O157" s="8">
        <v>0</v>
      </c>
      <c r="P157" s="8">
        <v>0</v>
      </c>
      <c r="Q157" s="8">
        <v>0</v>
      </c>
      <c r="R157" s="8">
        <v>0</v>
      </c>
      <c r="S157" s="8">
        <v>0</v>
      </c>
    </row>
    <row r="158" spans="1:19" ht="308.25" customHeight="1">
      <c r="A158" s="204" t="s">
        <v>170</v>
      </c>
      <c r="B158" s="208">
        <v>2030</v>
      </c>
      <c r="C158" s="23" t="s">
        <v>171</v>
      </c>
      <c r="D158" s="204" t="s">
        <v>172</v>
      </c>
      <c r="E158" s="204" t="s">
        <v>173</v>
      </c>
      <c r="F158" s="204" t="s">
        <v>560</v>
      </c>
      <c r="G158" s="204" t="s">
        <v>561</v>
      </c>
      <c r="H158" s="204" t="s">
        <v>562</v>
      </c>
      <c r="I158" s="204" t="s">
        <v>584</v>
      </c>
      <c r="J158" s="204" t="s">
        <v>585</v>
      </c>
      <c r="K158" s="204" t="s">
        <v>586</v>
      </c>
      <c r="L158" s="11"/>
      <c r="M158" s="11"/>
      <c r="N158" s="8">
        <v>3063291.5</v>
      </c>
      <c r="O158" s="8">
        <v>2974196.5</v>
      </c>
      <c r="P158" s="8">
        <v>2944731.9</v>
      </c>
      <c r="Q158" s="8">
        <v>2512724.5239999997</v>
      </c>
      <c r="R158" s="8">
        <v>2366881.2879999997</v>
      </c>
      <c r="S158" s="8">
        <v>2437207.8560000001</v>
      </c>
    </row>
    <row r="159" spans="1:19" ht="14.25" customHeight="1">
      <c r="A159" s="204"/>
      <c r="B159" s="208"/>
      <c r="C159" s="24"/>
      <c r="D159" s="204"/>
      <c r="E159" s="204"/>
      <c r="F159" s="204"/>
      <c r="G159" s="204"/>
      <c r="H159" s="204"/>
      <c r="I159" s="204"/>
      <c r="J159" s="204"/>
      <c r="K159" s="204"/>
      <c r="L159" s="12" t="s">
        <v>29</v>
      </c>
      <c r="M159" s="12" t="s">
        <v>30</v>
      </c>
      <c r="N159" s="8">
        <v>0</v>
      </c>
      <c r="O159" s="8">
        <v>0</v>
      </c>
      <c r="P159" s="8">
        <v>0</v>
      </c>
      <c r="Q159" s="8">
        <v>992.875</v>
      </c>
      <c r="R159" s="8">
        <v>0</v>
      </c>
      <c r="S159" s="8">
        <v>0</v>
      </c>
    </row>
    <row r="160" spans="1:19">
      <c r="A160" s="204"/>
      <c r="B160" s="208"/>
      <c r="C160" s="24"/>
      <c r="D160" s="204"/>
      <c r="E160" s="204"/>
      <c r="F160" s="204"/>
      <c r="G160" s="204"/>
      <c r="H160" s="204"/>
      <c r="I160" s="204"/>
      <c r="J160" s="204"/>
      <c r="K160" s="204"/>
      <c r="L160" s="12" t="s">
        <v>30</v>
      </c>
      <c r="M160" s="12" t="s">
        <v>28</v>
      </c>
      <c r="N160" s="8">
        <v>2995510.9</v>
      </c>
      <c r="O160" s="8">
        <v>2906708.8</v>
      </c>
      <c r="P160" s="8">
        <v>2861951.6</v>
      </c>
      <c r="Q160" s="8">
        <v>2424097.7489999998</v>
      </c>
      <c r="R160" s="8">
        <v>2268741.4879999999</v>
      </c>
      <c r="S160" s="8">
        <v>2335939.156</v>
      </c>
    </row>
    <row r="161" spans="1:19" ht="14.25" customHeight="1">
      <c r="A161" s="204"/>
      <c r="B161" s="208"/>
      <c r="C161" s="25"/>
      <c r="D161" s="204"/>
      <c r="E161" s="204"/>
      <c r="F161" s="204"/>
      <c r="G161" s="204"/>
      <c r="H161" s="204"/>
      <c r="I161" s="204"/>
      <c r="J161" s="204"/>
      <c r="K161" s="204"/>
      <c r="L161" s="12" t="s">
        <v>30</v>
      </c>
      <c r="M161" s="12" t="s">
        <v>30</v>
      </c>
      <c r="N161" s="8">
        <v>67780.600000000006</v>
      </c>
      <c r="O161" s="8">
        <v>67487.7</v>
      </c>
      <c r="P161" s="8">
        <v>82780.3</v>
      </c>
      <c r="Q161" s="8">
        <v>87633.9</v>
      </c>
      <c r="R161" s="8">
        <v>98139.8</v>
      </c>
      <c r="S161" s="8">
        <v>101268.7</v>
      </c>
    </row>
    <row r="162" spans="1:19" ht="85.5" customHeight="1">
      <c r="A162" s="212" t="s">
        <v>174</v>
      </c>
      <c r="B162" s="194">
        <v>2031</v>
      </c>
      <c r="C162" s="187" t="s">
        <v>175</v>
      </c>
      <c r="D162" s="187" t="s">
        <v>176</v>
      </c>
      <c r="E162" s="187" t="s">
        <v>177</v>
      </c>
      <c r="F162" s="187" t="s">
        <v>178</v>
      </c>
      <c r="G162" s="187" t="s">
        <v>76</v>
      </c>
      <c r="H162" s="187" t="s">
        <v>179</v>
      </c>
      <c r="I162" s="187" t="s">
        <v>180</v>
      </c>
      <c r="J162" s="187" t="s">
        <v>103</v>
      </c>
      <c r="K162" s="187" t="s">
        <v>181</v>
      </c>
      <c r="L162" s="168"/>
      <c r="M162" s="168"/>
      <c r="N162" s="169">
        <v>247</v>
      </c>
      <c r="O162" s="169">
        <v>247</v>
      </c>
      <c r="P162" s="169">
        <v>985.5</v>
      </c>
      <c r="Q162" s="169">
        <v>6101.6270000000004</v>
      </c>
      <c r="R162" s="169">
        <v>2564.5309999999999</v>
      </c>
      <c r="S162" s="169">
        <v>2599.6619999999998</v>
      </c>
    </row>
    <row r="163" spans="1:19" ht="409.5" customHeight="1">
      <c r="A163" s="213"/>
      <c r="B163" s="195"/>
      <c r="C163" s="188"/>
      <c r="D163" s="188"/>
      <c r="E163" s="188"/>
      <c r="F163" s="188"/>
      <c r="G163" s="188"/>
      <c r="H163" s="188"/>
      <c r="I163" s="188"/>
      <c r="J163" s="188"/>
      <c r="K163" s="188"/>
      <c r="L163" s="168" t="s">
        <v>29</v>
      </c>
      <c r="M163" s="168" t="s">
        <v>30</v>
      </c>
      <c r="N163" s="169">
        <v>0</v>
      </c>
      <c r="O163" s="169">
        <v>0</v>
      </c>
      <c r="P163" s="169">
        <v>0</v>
      </c>
      <c r="Q163" s="169">
        <v>2301.627</v>
      </c>
      <c r="R163" s="169">
        <v>2564.5309999999999</v>
      </c>
      <c r="S163" s="169">
        <v>2599.6619999999998</v>
      </c>
    </row>
    <row r="164" spans="1:19" ht="183.75" customHeight="1">
      <c r="A164" s="214"/>
      <c r="B164" s="196"/>
      <c r="C164" s="189"/>
      <c r="D164" s="189"/>
      <c r="E164" s="189"/>
      <c r="F164" s="189"/>
      <c r="G164" s="189"/>
      <c r="H164" s="189"/>
      <c r="I164" s="189"/>
      <c r="J164" s="189"/>
      <c r="K164" s="189"/>
      <c r="L164" s="168" t="s">
        <v>29</v>
      </c>
      <c r="M164" s="168" t="s">
        <v>39</v>
      </c>
      <c r="N164" s="169">
        <v>247</v>
      </c>
      <c r="O164" s="169">
        <v>247</v>
      </c>
      <c r="P164" s="169">
        <v>985.5</v>
      </c>
      <c r="Q164" s="169">
        <v>3800</v>
      </c>
      <c r="R164" s="169">
        <v>0</v>
      </c>
      <c r="S164" s="169">
        <v>0</v>
      </c>
    </row>
    <row r="165" spans="1:19" ht="109.5" customHeight="1">
      <c r="A165" s="23" t="s">
        <v>182</v>
      </c>
      <c r="B165" s="28">
        <v>2032</v>
      </c>
      <c r="C165" s="5" t="s">
        <v>183</v>
      </c>
      <c r="D165" s="5" t="s">
        <v>184</v>
      </c>
      <c r="E165" s="5" t="s">
        <v>185</v>
      </c>
      <c r="F165" s="5"/>
      <c r="G165" s="5"/>
      <c r="H165" s="5"/>
      <c r="I165" s="5" t="s">
        <v>186</v>
      </c>
      <c r="J165" s="5" t="s">
        <v>187</v>
      </c>
      <c r="K165" s="5" t="s">
        <v>188</v>
      </c>
      <c r="L165" s="12" t="s">
        <v>26</v>
      </c>
      <c r="M165" s="12" t="s">
        <v>34</v>
      </c>
      <c r="N165" s="8">
        <v>0</v>
      </c>
      <c r="O165" s="8">
        <v>0</v>
      </c>
      <c r="P165" s="8">
        <v>100</v>
      </c>
      <c r="Q165" s="8">
        <v>100</v>
      </c>
      <c r="R165" s="8">
        <v>104</v>
      </c>
      <c r="S165" s="8">
        <v>104</v>
      </c>
    </row>
    <row r="166" spans="1:19" ht="123.75" customHeight="1">
      <c r="A166" s="5" t="s">
        <v>189</v>
      </c>
      <c r="B166" s="6">
        <v>2033</v>
      </c>
      <c r="C166" s="5"/>
      <c r="D166" s="5"/>
      <c r="E166" s="5"/>
      <c r="F166" s="5"/>
      <c r="G166" s="5"/>
      <c r="H166" s="5"/>
      <c r="I166" s="5"/>
      <c r="J166" s="5"/>
      <c r="K166" s="5"/>
      <c r="L166" s="11"/>
      <c r="M166" s="11"/>
      <c r="N166" s="8">
        <v>0</v>
      </c>
      <c r="O166" s="8">
        <v>0</v>
      </c>
      <c r="P166" s="8">
        <v>0</v>
      </c>
      <c r="Q166" s="8">
        <v>0</v>
      </c>
      <c r="R166" s="8">
        <v>0</v>
      </c>
      <c r="S166" s="8">
        <v>0</v>
      </c>
    </row>
    <row r="167" spans="1:19" ht="270.75" customHeight="1">
      <c r="A167" s="204" t="s">
        <v>190</v>
      </c>
      <c r="B167" s="208">
        <v>2034</v>
      </c>
      <c r="C167" s="204" t="s">
        <v>191</v>
      </c>
      <c r="D167" s="204" t="s">
        <v>192</v>
      </c>
      <c r="E167" s="211" t="s">
        <v>193</v>
      </c>
      <c r="F167" s="204" t="s">
        <v>194</v>
      </c>
      <c r="G167" s="204" t="s">
        <v>103</v>
      </c>
      <c r="H167" s="204" t="s">
        <v>195</v>
      </c>
      <c r="I167" s="204" t="s">
        <v>596</v>
      </c>
      <c r="J167" s="204" t="s">
        <v>597</v>
      </c>
      <c r="K167" s="204" t="s">
        <v>598</v>
      </c>
      <c r="L167" s="12"/>
      <c r="M167" s="12"/>
      <c r="N167" s="8">
        <v>27680.3</v>
      </c>
      <c r="O167" s="8">
        <v>24863.699999999997</v>
      </c>
      <c r="P167" s="8">
        <v>7028.2</v>
      </c>
      <c r="Q167" s="8">
        <v>23154.5</v>
      </c>
      <c r="R167" s="8">
        <v>18259.099999999999</v>
      </c>
      <c r="S167" s="8">
        <v>18523.099999999999</v>
      </c>
    </row>
    <row r="168" spans="1:19" ht="82.5" customHeight="1">
      <c r="A168" s="204"/>
      <c r="B168" s="208"/>
      <c r="C168" s="204"/>
      <c r="D168" s="204"/>
      <c r="E168" s="211"/>
      <c r="F168" s="204"/>
      <c r="G168" s="204"/>
      <c r="H168" s="204"/>
      <c r="I168" s="204"/>
      <c r="J168" s="204"/>
      <c r="K168" s="204"/>
      <c r="L168" s="12" t="s">
        <v>28</v>
      </c>
      <c r="M168" s="12" t="s">
        <v>35</v>
      </c>
      <c r="N168" s="8">
        <v>14363.9</v>
      </c>
      <c r="O168" s="8">
        <v>11960.4</v>
      </c>
      <c r="P168" s="8">
        <v>4518.2</v>
      </c>
      <c r="Q168" s="8">
        <v>1945.5</v>
      </c>
      <c r="R168" s="8">
        <v>2257</v>
      </c>
      <c r="S168" s="8">
        <v>2521</v>
      </c>
    </row>
    <row r="169" spans="1:19" ht="180.75" customHeight="1">
      <c r="A169" s="204"/>
      <c r="B169" s="208"/>
      <c r="C169" s="204"/>
      <c r="D169" s="204"/>
      <c r="E169" s="211"/>
      <c r="F169" s="204"/>
      <c r="G169" s="204"/>
      <c r="H169" s="204"/>
      <c r="I169" s="204"/>
      <c r="J169" s="204"/>
      <c r="K169" s="204"/>
      <c r="L169" s="12" t="s">
        <v>28</v>
      </c>
      <c r="M169" s="12" t="s">
        <v>36</v>
      </c>
      <c r="N169" s="8">
        <v>13316.4</v>
      </c>
      <c r="O169" s="8">
        <v>12903.3</v>
      </c>
      <c r="P169" s="8">
        <v>2510</v>
      </c>
      <c r="Q169" s="8">
        <v>21209</v>
      </c>
      <c r="R169" s="8">
        <v>16002.1</v>
      </c>
      <c r="S169" s="8">
        <v>16002.1</v>
      </c>
    </row>
    <row r="170" spans="1:19" ht="77.25" customHeight="1">
      <c r="A170" s="204" t="s">
        <v>196</v>
      </c>
      <c r="B170" s="208">
        <v>2035</v>
      </c>
      <c r="C170" s="204" t="s">
        <v>197</v>
      </c>
      <c r="D170" s="204" t="s">
        <v>198</v>
      </c>
      <c r="E170" s="204" t="s">
        <v>151</v>
      </c>
      <c r="F170" s="204" t="s">
        <v>199</v>
      </c>
      <c r="G170" s="204" t="s">
        <v>76</v>
      </c>
      <c r="H170" s="204" t="s">
        <v>200</v>
      </c>
      <c r="I170" s="204" t="s">
        <v>201</v>
      </c>
      <c r="J170" s="204" t="s">
        <v>76</v>
      </c>
      <c r="K170" s="204" t="s">
        <v>202</v>
      </c>
      <c r="L170" s="12"/>
      <c r="M170" s="12"/>
      <c r="N170" s="8">
        <v>124436.1</v>
      </c>
      <c r="O170" s="8">
        <v>111977.5</v>
      </c>
      <c r="P170" s="8">
        <v>151729.29999999999</v>
      </c>
      <c r="Q170" s="8">
        <v>139103.79999999999</v>
      </c>
      <c r="R170" s="8">
        <v>150925.1</v>
      </c>
      <c r="S170" s="8">
        <v>155389.29999999999</v>
      </c>
    </row>
    <row r="171" spans="1:19" ht="9.75" customHeight="1">
      <c r="A171" s="204"/>
      <c r="B171" s="208"/>
      <c r="C171" s="204"/>
      <c r="D171" s="204"/>
      <c r="E171" s="204"/>
      <c r="F171" s="204"/>
      <c r="G171" s="204"/>
      <c r="H171" s="204"/>
      <c r="I171" s="204"/>
      <c r="J171" s="204"/>
      <c r="K171" s="204"/>
      <c r="L171" s="12" t="s">
        <v>28</v>
      </c>
      <c r="M171" s="12" t="s">
        <v>35</v>
      </c>
      <c r="N171" s="8">
        <v>0</v>
      </c>
      <c r="O171" s="8">
        <v>0</v>
      </c>
      <c r="P171" s="8">
        <v>0</v>
      </c>
      <c r="Q171" s="8">
        <v>0</v>
      </c>
      <c r="R171" s="8">
        <v>0</v>
      </c>
      <c r="S171" s="8">
        <v>0</v>
      </c>
    </row>
    <row r="172" spans="1:19" ht="21" customHeight="1">
      <c r="A172" s="204"/>
      <c r="B172" s="208"/>
      <c r="C172" s="204"/>
      <c r="D172" s="204"/>
      <c r="E172" s="204"/>
      <c r="F172" s="204"/>
      <c r="G172" s="204"/>
      <c r="H172" s="204"/>
      <c r="I172" s="204"/>
      <c r="J172" s="204"/>
      <c r="K172" s="204"/>
      <c r="L172" s="12" t="s">
        <v>28</v>
      </c>
      <c r="M172" s="12" t="s">
        <v>36</v>
      </c>
      <c r="N172" s="8">
        <v>124436.1</v>
      </c>
      <c r="O172" s="8">
        <v>111977.5</v>
      </c>
      <c r="P172" s="8">
        <v>151729.29999999999</v>
      </c>
      <c r="Q172" s="8">
        <v>139103.79999999999</v>
      </c>
      <c r="R172" s="8">
        <v>150925.1</v>
      </c>
      <c r="S172" s="8">
        <v>155389.29999999999</v>
      </c>
    </row>
    <row r="173" spans="1:19" ht="75.75" customHeight="1">
      <c r="A173" s="5" t="s">
        <v>203</v>
      </c>
      <c r="B173" s="6">
        <v>2036</v>
      </c>
      <c r="C173" s="5"/>
      <c r="D173" s="5"/>
      <c r="E173" s="5"/>
      <c r="F173" s="5"/>
      <c r="G173" s="5"/>
      <c r="H173" s="5"/>
      <c r="I173" s="5"/>
      <c r="J173" s="5"/>
      <c r="K173" s="5"/>
      <c r="L173" s="11"/>
      <c r="M173" s="11"/>
      <c r="N173" s="8">
        <v>0</v>
      </c>
      <c r="O173" s="8">
        <v>0</v>
      </c>
      <c r="P173" s="8">
        <v>0</v>
      </c>
      <c r="Q173" s="8">
        <v>0</v>
      </c>
      <c r="R173" s="8">
        <v>0</v>
      </c>
      <c r="S173" s="8">
        <v>0</v>
      </c>
    </row>
    <row r="174" spans="1:19" ht="129" customHeight="1">
      <c r="A174" s="177" t="s">
        <v>612</v>
      </c>
      <c r="B174" s="178">
        <v>2037</v>
      </c>
      <c r="C174" s="177" t="s">
        <v>595</v>
      </c>
      <c r="D174" s="177" t="s">
        <v>204</v>
      </c>
      <c r="E174" s="177" t="s">
        <v>205</v>
      </c>
      <c r="F174" s="177"/>
      <c r="G174" s="177"/>
      <c r="H174" s="177"/>
      <c r="I174" s="177" t="s">
        <v>206</v>
      </c>
      <c r="J174" s="177" t="s">
        <v>207</v>
      </c>
      <c r="K174" s="177" t="s">
        <v>208</v>
      </c>
      <c r="L174" s="179" t="s">
        <v>26</v>
      </c>
      <c r="M174" s="179" t="s">
        <v>34</v>
      </c>
      <c r="N174" s="176">
        <v>0</v>
      </c>
      <c r="O174" s="176">
        <v>0</v>
      </c>
      <c r="P174" s="176">
        <v>0</v>
      </c>
      <c r="Q174" s="176">
        <v>0</v>
      </c>
      <c r="R174" s="176">
        <v>0</v>
      </c>
      <c r="S174" s="176">
        <v>0</v>
      </c>
    </row>
    <row r="175" spans="1:19" ht="135.75" customHeight="1">
      <c r="A175" s="204" t="s">
        <v>209</v>
      </c>
      <c r="B175" s="208">
        <v>2038</v>
      </c>
      <c r="C175" s="204" t="s">
        <v>210</v>
      </c>
      <c r="D175" s="204" t="s">
        <v>211</v>
      </c>
      <c r="E175" s="204" t="s">
        <v>212</v>
      </c>
      <c r="F175" s="204"/>
      <c r="G175" s="204"/>
      <c r="H175" s="204"/>
      <c r="I175" s="211" t="s">
        <v>213</v>
      </c>
      <c r="J175" s="204" t="s">
        <v>214</v>
      </c>
      <c r="K175" s="204" t="s">
        <v>215</v>
      </c>
      <c r="L175" s="12"/>
      <c r="M175" s="12"/>
      <c r="N175" s="8">
        <v>1426.4</v>
      </c>
      <c r="O175" s="8">
        <v>1426.4</v>
      </c>
      <c r="P175" s="8">
        <v>3481.6</v>
      </c>
      <c r="Q175" s="8">
        <v>2154.8000000000002</v>
      </c>
      <c r="R175" s="8">
        <v>2227.1</v>
      </c>
      <c r="S175" s="8">
        <v>2227.1</v>
      </c>
    </row>
    <row r="176" spans="1:19" ht="18" customHeight="1">
      <c r="A176" s="204"/>
      <c r="B176" s="208"/>
      <c r="C176" s="204"/>
      <c r="D176" s="204"/>
      <c r="E176" s="204"/>
      <c r="F176" s="204"/>
      <c r="G176" s="204"/>
      <c r="H176" s="204"/>
      <c r="I176" s="211"/>
      <c r="J176" s="204"/>
      <c r="K176" s="204"/>
      <c r="L176" s="12" t="s">
        <v>28</v>
      </c>
      <c r="M176" s="12" t="s">
        <v>35</v>
      </c>
      <c r="N176" s="8">
        <v>0</v>
      </c>
      <c r="O176" s="8">
        <v>0</v>
      </c>
      <c r="P176" s="8">
        <v>0</v>
      </c>
      <c r="Q176" s="8">
        <v>0</v>
      </c>
      <c r="R176" s="8">
        <v>0</v>
      </c>
      <c r="S176" s="8">
        <v>0</v>
      </c>
    </row>
    <row r="177" spans="1:19" ht="19.5" customHeight="1">
      <c r="A177" s="204"/>
      <c r="B177" s="208"/>
      <c r="C177" s="204"/>
      <c r="D177" s="204"/>
      <c r="E177" s="204"/>
      <c r="F177" s="204"/>
      <c r="G177" s="204"/>
      <c r="H177" s="204"/>
      <c r="I177" s="211"/>
      <c r="J177" s="204"/>
      <c r="K177" s="204"/>
      <c r="L177" s="12" t="s">
        <v>28</v>
      </c>
      <c r="M177" s="12" t="s">
        <v>36</v>
      </c>
      <c r="N177" s="8">
        <v>1426.4</v>
      </c>
      <c r="O177" s="8">
        <v>1426.4</v>
      </c>
      <c r="P177" s="8">
        <v>3481.6</v>
      </c>
      <c r="Q177" s="8">
        <v>2154.8000000000002</v>
      </c>
      <c r="R177" s="8">
        <v>2227.1</v>
      </c>
      <c r="S177" s="8">
        <v>2227.1</v>
      </c>
    </row>
    <row r="178" spans="1:19" ht="135.75" customHeight="1">
      <c r="A178" s="204" t="s">
        <v>216</v>
      </c>
      <c r="B178" s="208">
        <v>2039</v>
      </c>
      <c r="C178" s="23" t="s">
        <v>217</v>
      </c>
      <c r="D178" s="204" t="s">
        <v>218</v>
      </c>
      <c r="E178" s="204" t="s">
        <v>219</v>
      </c>
      <c r="F178" s="23" t="s">
        <v>220</v>
      </c>
      <c r="G178" s="204" t="s">
        <v>76</v>
      </c>
      <c r="H178" s="23" t="s">
        <v>221</v>
      </c>
      <c r="I178" s="204" t="s">
        <v>222</v>
      </c>
      <c r="J178" s="204" t="s">
        <v>214</v>
      </c>
      <c r="K178" s="23" t="s">
        <v>223</v>
      </c>
      <c r="L178" s="11"/>
      <c r="M178" s="11"/>
      <c r="N178" s="8">
        <v>12832.699999999999</v>
      </c>
      <c r="O178" s="8">
        <v>12722.4</v>
      </c>
      <c r="P178" s="8">
        <v>16701</v>
      </c>
      <c r="Q178" s="8">
        <v>16765</v>
      </c>
      <c r="R178" s="8">
        <v>16765</v>
      </c>
      <c r="S178" s="8">
        <v>16765</v>
      </c>
    </row>
    <row r="179" spans="1:19">
      <c r="A179" s="204"/>
      <c r="B179" s="208"/>
      <c r="C179" s="24"/>
      <c r="D179" s="204"/>
      <c r="E179" s="204"/>
      <c r="F179" s="24"/>
      <c r="G179" s="204"/>
      <c r="H179" s="24"/>
      <c r="I179" s="204"/>
      <c r="J179" s="204"/>
      <c r="K179" s="24"/>
      <c r="L179" s="12" t="s">
        <v>26</v>
      </c>
      <c r="M179" s="12" t="s">
        <v>34</v>
      </c>
      <c r="N179" s="8">
        <v>7641</v>
      </c>
      <c r="O179" s="8">
        <v>7552.8</v>
      </c>
      <c r="P179" s="8">
        <v>10336</v>
      </c>
      <c r="Q179" s="8">
        <v>10250</v>
      </c>
      <c r="R179" s="8">
        <v>10250</v>
      </c>
      <c r="S179" s="8">
        <v>10250</v>
      </c>
    </row>
    <row r="180" spans="1:19">
      <c r="A180" s="204"/>
      <c r="B180" s="208"/>
      <c r="C180" s="24"/>
      <c r="D180" s="204"/>
      <c r="E180" s="204"/>
      <c r="F180" s="24"/>
      <c r="G180" s="204"/>
      <c r="H180" s="24"/>
      <c r="I180" s="204"/>
      <c r="J180" s="204"/>
      <c r="K180" s="24"/>
      <c r="L180" s="12" t="s">
        <v>29</v>
      </c>
      <c r="M180" s="12" t="s">
        <v>39</v>
      </c>
      <c r="N180" s="8">
        <v>1950</v>
      </c>
      <c r="O180" s="8">
        <v>1950</v>
      </c>
      <c r="P180" s="8">
        <v>2565</v>
      </c>
      <c r="Q180" s="8">
        <v>2565</v>
      </c>
      <c r="R180" s="8">
        <v>2565</v>
      </c>
      <c r="S180" s="8">
        <v>2565</v>
      </c>
    </row>
    <row r="181" spans="1:19">
      <c r="A181" s="204"/>
      <c r="B181" s="208"/>
      <c r="C181" s="24"/>
      <c r="D181" s="204"/>
      <c r="E181" s="204"/>
      <c r="F181" s="24"/>
      <c r="G181" s="204"/>
      <c r="H181" s="24"/>
      <c r="I181" s="204"/>
      <c r="J181" s="204"/>
      <c r="K181" s="24"/>
      <c r="L181" s="12" t="s">
        <v>32</v>
      </c>
      <c r="M181" s="12" t="s">
        <v>32</v>
      </c>
      <c r="N181" s="8">
        <v>1879.4</v>
      </c>
      <c r="O181" s="8">
        <v>1868.6</v>
      </c>
      <c r="P181" s="8">
        <v>1800</v>
      </c>
      <c r="Q181" s="8">
        <v>1800</v>
      </c>
      <c r="R181" s="8">
        <v>1800</v>
      </c>
      <c r="S181" s="8">
        <v>1800</v>
      </c>
    </row>
    <row r="182" spans="1:19">
      <c r="A182" s="204"/>
      <c r="B182" s="208"/>
      <c r="C182" s="24"/>
      <c r="D182" s="204"/>
      <c r="E182" s="204"/>
      <c r="F182" s="24"/>
      <c r="G182" s="204"/>
      <c r="H182" s="24"/>
      <c r="I182" s="204"/>
      <c r="J182" s="204"/>
      <c r="K182" s="24"/>
      <c r="L182" s="12" t="s">
        <v>38</v>
      </c>
      <c r="M182" s="12" t="s">
        <v>26</v>
      </c>
      <c r="N182" s="8">
        <v>0</v>
      </c>
      <c r="O182" s="8">
        <v>0</v>
      </c>
      <c r="P182" s="8">
        <v>0</v>
      </c>
      <c r="Q182" s="8">
        <v>150</v>
      </c>
      <c r="R182" s="8">
        <v>150</v>
      </c>
      <c r="S182" s="8">
        <v>150</v>
      </c>
    </row>
    <row r="183" spans="1:19">
      <c r="A183" s="204"/>
      <c r="B183" s="208"/>
      <c r="C183" s="24"/>
      <c r="D183" s="204"/>
      <c r="E183" s="204"/>
      <c r="F183" s="24"/>
      <c r="G183" s="204"/>
      <c r="H183" s="24"/>
      <c r="I183" s="204"/>
      <c r="J183" s="204"/>
      <c r="K183" s="24"/>
      <c r="L183" s="12" t="s">
        <v>38</v>
      </c>
      <c r="M183" s="12" t="s">
        <v>29</v>
      </c>
      <c r="N183" s="8">
        <v>0</v>
      </c>
      <c r="O183" s="8">
        <v>0</v>
      </c>
      <c r="P183" s="8">
        <v>0</v>
      </c>
      <c r="Q183" s="8">
        <v>0</v>
      </c>
      <c r="R183" s="8">
        <v>0</v>
      </c>
      <c r="S183" s="8">
        <v>0</v>
      </c>
    </row>
    <row r="184" spans="1:19" ht="41.25" customHeight="1">
      <c r="A184" s="204"/>
      <c r="B184" s="208"/>
      <c r="C184" s="25"/>
      <c r="D184" s="204"/>
      <c r="E184" s="204"/>
      <c r="F184" s="25"/>
      <c r="G184" s="204"/>
      <c r="H184" s="25"/>
      <c r="I184" s="204"/>
      <c r="J184" s="204"/>
      <c r="K184" s="25"/>
      <c r="L184" s="12" t="s">
        <v>33</v>
      </c>
      <c r="M184" s="12" t="s">
        <v>27</v>
      </c>
      <c r="N184" s="8">
        <v>1362.3</v>
      </c>
      <c r="O184" s="8">
        <v>1351</v>
      </c>
      <c r="P184" s="8">
        <v>2000</v>
      </c>
      <c r="Q184" s="8">
        <v>2000</v>
      </c>
      <c r="R184" s="8">
        <v>2000</v>
      </c>
      <c r="S184" s="8">
        <v>2000</v>
      </c>
    </row>
    <row r="185" spans="1:19" ht="116.25" customHeight="1">
      <c r="A185" s="204" t="s">
        <v>224</v>
      </c>
      <c r="B185" s="208">
        <v>2040</v>
      </c>
      <c r="C185" s="23" t="s">
        <v>45</v>
      </c>
      <c r="D185" s="23" t="s">
        <v>225</v>
      </c>
      <c r="E185" s="23" t="s">
        <v>151</v>
      </c>
      <c r="F185" s="23" t="s">
        <v>226</v>
      </c>
      <c r="G185" s="23" t="s">
        <v>76</v>
      </c>
      <c r="H185" s="23" t="s">
        <v>227</v>
      </c>
      <c r="I185" s="23" t="s">
        <v>228</v>
      </c>
      <c r="J185" s="23" t="s">
        <v>229</v>
      </c>
      <c r="K185" s="23" t="s">
        <v>230</v>
      </c>
      <c r="L185" s="11"/>
      <c r="M185" s="11"/>
      <c r="N185" s="8">
        <v>103036.3</v>
      </c>
      <c r="O185" s="8">
        <v>99744.7</v>
      </c>
      <c r="P185" s="8">
        <v>106701.3</v>
      </c>
      <c r="Q185" s="8">
        <v>111819.2</v>
      </c>
      <c r="R185" s="8">
        <v>116363.6</v>
      </c>
      <c r="S185" s="8">
        <v>119953.4</v>
      </c>
    </row>
    <row r="186" spans="1:19">
      <c r="A186" s="204"/>
      <c r="B186" s="208"/>
      <c r="C186" s="24"/>
      <c r="D186" s="24"/>
      <c r="E186" s="24"/>
      <c r="F186" s="24"/>
      <c r="G186" s="24"/>
      <c r="H186" s="24"/>
      <c r="I186" s="24"/>
      <c r="J186" s="24"/>
      <c r="K186" s="24"/>
      <c r="L186" s="12" t="s">
        <v>26</v>
      </c>
      <c r="M186" s="12" t="s">
        <v>34</v>
      </c>
      <c r="N186" s="8">
        <v>0</v>
      </c>
      <c r="O186" s="8">
        <v>0</v>
      </c>
      <c r="P186" s="8">
        <v>50</v>
      </c>
      <c r="Q186" s="8">
        <v>50</v>
      </c>
      <c r="R186" s="8">
        <v>50</v>
      </c>
      <c r="S186" s="8">
        <v>50</v>
      </c>
    </row>
    <row r="187" spans="1:19">
      <c r="A187" s="204"/>
      <c r="B187" s="208"/>
      <c r="C187" s="24"/>
      <c r="D187" s="24"/>
      <c r="E187" s="24"/>
      <c r="F187" s="24"/>
      <c r="G187" s="24"/>
      <c r="H187" s="24"/>
      <c r="I187" s="24"/>
      <c r="J187" s="24"/>
      <c r="K187" s="24"/>
      <c r="L187" s="12" t="s">
        <v>32</v>
      </c>
      <c r="M187" s="12" t="s">
        <v>32</v>
      </c>
      <c r="N187" s="8">
        <v>103036.3</v>
      </c>
      <c r="O187" s="8">
        <v>99744.7</v>
      </c>
      <c r="P187" s="8">
        <v>106598.2</v>
      </c>
      <c r="Q187" s="8">
        <v>111669.2</v>
      </c>
      <c r="R187" s="8">
        <v>116209.60000000001</v>
      </c>
      <c r="S187" s="8">
        <v>119799.4</v>
      </c>
    </row>
    <row r="188" spans="1:19">
      <c r="A188" s="204"/>
      <c r="B188" s="208"/>
      <c r="C188" s="24"/>
      <c r="D188" s="24"/>
      <c r="E188" s="24"/>
      <c r="F188" s="24"/>
      <c r="G188" s="24"/>
      <c r="H188" s="24"/>
      <c r="I188" s="24"/>
      <c r="J188" s="24"/>
      <c r="K188" s="24"/>
      <c r="L188" s="12" t="s">
        <v>32</v>
      </c>
      <c r="M188" s="12" t="s">
        <v>35</v>
      </c>
      <c r="N188" s="8">
        <v>0</v>
      </c>
      <c r="O188" s="8">
        <v>0</v>
      </c>
      <c r="P188" s="8">
        <v>0</v>
      </c>
      <c r="Q188" s="8">
        <v>0</v>
      </c>
      <c r="R188" s="8">
        <v>0</v>
      </c>
      <c r="S188" s="8">
        <v>0</v>
      </c>
    </row>
    <row r="189" spans="1:19">
      <c r="A189" s="204"/>
      <c r="B189" s="208"/>
      <c r="C189" s="25"/>
      <c r="D189" s="25"/>
      <c r="E189" s="25"/>
      <c r="F189" s="25"/>
      <c r="G189" s="25"/>
      <c r="H189" s="25"/>
      <c r="I189" s="25"/>
      <c r="J189" s="25"/>
      <c r="K189" s="25"/>
      <c r="L189" s="12" t="s">
        <v>38</v>
      </c>
      <c r="M189" s="12" t="s">
        <v>26</v>
      </c>
      <c r="N189" s="8">
        <v>0</v>
      </c>
      <c r="O189" s="8">
        <v>0</v>
      </c>
      <c r="P189" s="8">
        <v>53.1</v>
      </c>
      <c r="Q189" s="8">
        <v>100</v>
      </c>
      <c r="R189" s="8">
        <v>104</v>
      </c>
      <c r="S189" s="8">
        <v>104</v>
      </c>
    </row>
    <row r="190" spans="1:19" ht="108" customHeight="1">
      <c r="A190" s="5" t="s">
        <v>231</v>
      </c>
      <c r="B190" s="6">
        <v>2041</v>
      </c>
      <c r="C190" s="5"/>
      <c r="D190" s="5"/>
      <c r="E190" s="5"/>
      <c r="F190" s="5"/>
      <c r="G190" s="5"/>
      <c r="H190" s="5"/>
      <c r="I190" s="5"/>
      <c r="J190" s="5"/>
      <c r="K190" s="5"/>
      <c r="L190" s="11"/>
      <c r="M190" s="11"/>
      <c r="N190" s="8">
        <v>0</v>
      </c>
      <c r="O190" s="8">
        <v>0</v>
      </c>
      <c r="P190" s="8">
        <v>0</v>
      </c>
      <c r="Q190" s="8">
        <v>0</v>
      </c>
      <c r="R190" s="8">
        <v>0</v>
      </c>
      <c r="S190" s="8">
        <v>0</v>
      </c>
    </row>
    <row r="191" spans="1:19" ht="42.75" customHeight="1">
      <c r="A191" s="5" t="s">
        <v>232</v>
      </c>
      <c r="B191" s="6">
        <v>2042</v>
      </c>
      <c r="C191" s="5"/>
      <c r="D191" s="5"/>
      <c r="E191" s="5"/>
      <c r="F191" s="5"/>
      <c r="G191" s="5"/>
      <c r="H191" s="5"/>
      <c r="I191" s="5"/>
      <c r="J191" s="5"/>
      <c r="K191" s="5"/>
      <c r="L191" s="11"/>
      <c r="M191" s="11"/>
      <c r="N191" s="8">
        <v>0</v>
      </c>
      <c r="O191" s="8">
        <v>0</v>
      </c>
      <c r="P191" s="8">
        <v>0</v>
      </c>
      <c r="Q191" s="8">
        <v>0</v>
      </c>
      <c r="R191" s="8">
        <v>0</v>
      </c>
      <c r="S191" s="8">
        <v>0</v>
      </c>
    </row>
    <row r="192" spans="1:19" ht="25.5" customHeight="1">
      <c r="A192" s="5" t="s">
        <v>233</v>
      </c>
      <c r="B192" s="6">
        <v>2043</v>
      </c>
      <c r="C192" s="5"/>
      <c r="D192" s="5"/>
      <c r="E192" s="5"/>
      <c r="F192" s="5"/>
      <c r="G192" s="5"/>
      <c r="H192" s="5"/>
      <c r="I192" s="5"/>
      <c r="J192" s="5"/>
      <c r="K192" s="5"/>
      <c r="L192" s="11"/>
      <c r="M192" s="11"/>
      <c r="N192" s="8">
        <v>0</v>
      </c>
      <c r="O192" s="8">
        <v>0</v>
      </c>
      <c r="P192" s="8">
        <v>0</v>
      </c>
      <c r="Q192" s="8">
        <v>0</v>
      </c>
      <c r="R192" s="8">
        <v>0</v>
      </c>
      <c r="S192" s="8">
        <v>0</v>
      </c>
    </row>
    <row r="193" spans="1:19" ht="75" customHeight="1">
      <c r="A193" s="5" t="s">
        <v>234</v>
      </c>
      <c r="B193" s="6">
        <v>2044</v>
      </c>
      <c r="C193" s="5"/>
      <c r="D193" s="5"/>
      <c r="E193" s="5"/>
      <c r="F193" s="5"/>
      <c r="G193" s="5"/>
      <c r="H193" s="5"/>
      <c r="I193" s="5"/>
      <c r="J193" s="5"/>
      <c r="K193" s="5"/>
      <c r="L193" s="11"/>
      <c r="M193" s="11"/>
      <c r="N193" s="8">
        <v>0</v>
      </c>
      <c r="O193" s="8">
        <v>0</v>
      </c>
      <c r="P193" s="8">
        <v>0</v>
      </c>
      <c r="Q193" s="8">
        <v>0</v>
      </c>
      <c r="R193" s="8">
        <v>0</v>
      </c>
      <c r="S193" s="8">
        <v>0</v>
      </c>
    </row>
    <row r="194" spans="1:19" ht="28.5" customHeight="1">
      <c r="A194" s="5" t="s">
        <v>235</v>
      </c>
      <c r="B194" s="6">
        <v>2045</v>
      </c>
      <c r="C194" s="5"/>
      <c r="D194" s="5"/>
      <c r="E194" s="5"/>
      <c r="F194" s="5"/>
      <c r="G194" s="5"/>
      <c r="H194" s="5"/>
      <c r="I194" s="5"/>
      <c r="J194" s="5"/>
      <c r="K194" s="5"/>
      <c r="L194" s="12"/>
      <c r="M194" s="12"/>
      <c r="N194" s="8">
        <v>0</v>
      </c>
      <c r="O194" s="8">
        <v>0</v>
      </c>
      <c r="P194" s="8">
        <v>0</v>
      </c>
      <c r="Q194" s="8">
        <v>0</v>
      </c>
      <c r="R194" s="8">
        <v>0</v>
      </c>
      <c r="S194" s="8">
        <v>0</v>
      </c>
    </row>
    <row r="195" spans="1:19" ht="53.25" customHeight="1">
      <c r="A195" s="5" t="s">
        <v>236</v>
      </c>
      <c r="B195" s="6">
        <v>2045</v>
      </c>
      <c r="C195" s="5"/>
      <c r="D195" s="5"/>
      <c r="E195" s="5"/>
      <c r="F195" s="5"/>
      <c r="G195" s="5"/>
      <c r="H195" s="5"/>
      <c r="I195" s="5"/>
      <c r="J195" s="5"/>
      <c r="K195" s="5"/>
      <c r="L195" s="11"/>
      <c r="M195" s="11"/>
      <c r="N195" s="8">
        <v>0</v>
      </c>
      <c r="O195" s="8">
        <v>0</v>
      </c>
      <c r="P195" s="8">
        <v>0</v>
      </c>
      <c r="Q195" s="8">
        <v>0</v>
      </c>
      <c r="R195" s="8">
        <v>0</v>
      </c>
      <c r="S195" s="8">
        <v>0</v>
      </c>
    </row>
    <row r="196" spans="1:19" ht="75" customHeight="1">
      <c r="A196" s="5" t="s">
        <v>237</v>
      </c>
      <c r="B196" s="29">
        <v>2100</v>
      </c>
      <c r="C196" s="7" t="s">
        <v>25</v>
      </c>
      <c r="D196" s="7" t="s">
        <v>25</v>
      </c>
      <c r="E196" s="7" t="s">
        <v>25</v>
      </c>
      <c r="F196" s="7" t="s">
        <v>25</v>
      </c>
      <c r="G196" s="7" t="s">
        <v>25</v>
      </c>
      <c r="H196" s="7" t="s">
        <v>25</v>
      </c>
      <c r="I196" s="7" t="s">
        <v>25</v>
      </c>
      <c r="J196" s="7" t="s">
        <v>25</v>
      </c>
      <c r="K196" s="7" t="s">
        <v>25</v>
      </c>
      <c r="L196" s="11"/>
      <c r="M196" s="11"/>
      <c r="N196" s="8">
        <v>2444098.4000000004</v>
      </c>
      <c r="O196" s="8">
        <v>2183030.4000000004</v>
      </c>
      <c r="P196" s="8">
        <v>2492402.6</v>
      </c>
      <c r="Q196" s="8">
        <v>3068126.3490000004</v>
      </c>
      <c r="R196" s="8">
        <v>3258716.2490000003</v>
      </c>
      <c r="S196" s="8">
        <v>3587621.6489999997</v>
      </c>
    </row>
    <row r="197" spans="1:19" ht="37.5" customHeight="1">
      <c r="A197" s="204" t="s">
        <v>238</v>
      </c>
      <c r="B197" s="208">
        <v>2101</v>
      </c>
      <c r="C197" s="204" t="s">
        <v>239</v>
      </c>
      <c r="D197" s="204" t="s">
        <v>240</v>
      </c>
      <c r="E197" s="204" t="s">
        <v>241</v>
      </c>
      <c r="F197" s="204" t="s">
        <v>242</v>
      </c>
      <c r="G197" s="209" t="s">
        <v>76</v>
      </c>
      <c r="H197" s="204" t="s">
        <v>243</v>
      </c>
      <c r="I197" s="204" t="s">
        <v>244</v>
      </c>
      <c r="J197" s="204" t="s">
        <v>245</v>
      </c>
      <c r="K197" s="31" t="s">
        <v>246</v>
      </c>
      <c r="L197" s="11"/>
      <c r="M197" s="11"/>
      <c r="N197" s="8">
        <v>183904.00000000003</v>
      </c>
      <c r="O197" s="8">
        <v>178861.3</v>
      </c>
      <c r="P197" s="8">
        <v>191470.2</v>
      </c>
      <c r="Q197" s="8">
        <v>201509.3</v>
      </c>
      <c r="R197" s="8">
        <v>208052.7</v>
      </c>
      <c r="S197" s="8">
        <v>212805</v>
      </c>
    </row>
    <row r="198" spans="1:19" ht="12.75" customHeight="1">
      <c r="A198" s="204"/>
      <c r="B198" s="208"/>
      <c r="C198" s="204"/>
      <c r="D198" s="204"/>
      <c r="E198" s="204"/>
      <c r="F198" s="204"/>
      <c r="G198" s="209"/>
      <c r="H198" s="204"/>
      <c r="I198" s="204"/>
      <c r="J198" s="204"/>
      <c r="K198" s="32"/>
      <c r="L198" s="12" t="s">
        <v>26</v>
      </c>
      <c r="M198" s="12" t="s">
        <v>27</v>
      </c>
      <c r="N198" s="8">
        <v>4279.7</v>
      </c>
      <c r="O198" s="8">
        <v>4105</v>
      </c>
      <c r="P198" s="8">
        <v>3971</v>
      </c>
      <c r="Q198" s="8">
        <v>4191.3999999999996</v>
      </c>
      <c r="R198" s="8">
        <v>4359.1000000000004</v>
      </c>
      <c r="S198" s="8">
        <v>4533.6000000000004</v>
      </c>
    </row>
    <row r="199" spans="1:19" ht="12.75" customHeight="1">
      <c r="A199" s="204"/>
      <c r="B199" s="208"/>
      <c r="C199" s="204"/>
      <c r="D199" s="204"/>
      <c r="E199" s="204"/>
      <c r="F199" s="204"/>
      <c r="G199" s="209"/>
      <c r="H199" s="204"/>
      <c r="I199" s="204"/>
      <c r="J199" s="204"/>
      <c r="K199" s="32"/>
      <c r="L199" s="12" t="s">
        <v>26</v>
      </c>
      <c r="M199" s="12" t="s">
        <v>28</v>
      </c>
      <c r="N199" s="8">
        <v>176790.7</v>
      </c>
      <c r="O199" s="8">
        <v>172028</v>
      </c>
      <c r="P199" s="8">
        <v>184665.60000000001</v>
      </c>
      <c r="Q199" s="8">
        <v>194484.3</v>
      </c>
      <c r="R199" s="8">
        <v>200860</v>
      </c>
      <c r="S199" s="8">
        <v>205437.8</v>
      </c>
    </row>
    <row r="200" spans="1:19" ht="12.75" customHeight="1">
      <c r="A200" s="204"/>
      <c r="B200" s="208"/>
      <c r="C200" s="204"/>
      <c r="D200" s="204"/>
      <c r="E200" s="204"/>
      <c r="F200" s="204"/>
      <c r="G200" s="209"/>
      <c r="H200" s="204"/>
      <c r="I200" s="204"/>
      <c r="J200" s="204"/>
      <c r="K200" s="33"/>
      <c r="L200" s="12" t="s">
        <v>26</v>
      </c>
      <c r="M200" s="12" t="s">
        <v>34</v>
      </c>
      <c r="N200" s="8">
        <v>2833.6</v>
      </c>
      <c r="O200" s="8">
        <v>2728.3</v>
      </c>
      <c r="P200" s="8">
        <v>2833.6</v>
      </c>
      <c r="Q200" s="8">
        <v>2833.6</v>
      </c>
      <c r="R200" s="8">
        <v>2833.6</v>
      </c>
      <c r="S200" s="8">
        <v>2833.6</v>
      </c>
    </row>
    <row r="201" spans="1:19" ht="26.25" customHeight="1">
      <c r="A201" s="5" t="s">
        <v>247</v>
      </c>
      <c r="B201" s="6">
        <v>2102</v>
      </c>
      <c r="C201" s="9"/>
      <c r="D201" s="26"/>
      <c r="E201" s="26"/>
      <c r="F201" s="26"/>
      <c r="G201" s="26"/>
      <c r="H201" s="26"/>
      <c r="I201" s="26"/>
      <c r="J201" s="26"/>
      <c r="K201" s="26"/>
      <c r="L201" s="11"/>
      <c r="M201" s="11"/>
      <c r="N201" s="8">
        <v>0</v>
      </c>
      <c r="O201" s="8">
        <v>0</v>
      </c>
      <c r="P201" s="8">
        <v>0</v>
      </c>
      <c r="Q201" s="8">
        <v>0</v>
      </c>
      <c r="R201" s="8">
        <v>0</v>
      </c>
      <c r="S201" s="8">
        <v>0</v>
      </c>
    </row>
    <row r="202" spans="1:19" ht="101.25" customHeight="1">
      <c r="A202" s="204" t="s">
        <v>248</v>
      </c>
      <c r="B202" s="208">
        <v>2103</v>
      </c>
      <c r="C202" s="204" t="s">
        <v>45</v>
      </c>
      <c r="D202" s="209" t="s">
        <v>249</v>
      </c>
      <c r="E202" s="204" t="s">
        <v>151</v>
      </c>
      <c r="F202" s="209"/>
      <c r="G202" s="209"/>
      <c r="H202" s="209"/>
      <c r="I202" s="204" t="s">
        <v>250</v>
      </c>
      <c r="J202" s="209" t="s">
        <v>76</v>
      </c>
      <c r="K202" s="204" t="s">
        <v>202</v>
      </c>
      <c r="L202" s="11"/>
      <c r="M202" s="11"/>
      <c r="N202" s="8">
        <v>871532.20000000007</v>
      </c>
      <c r="O202" s="8">
        <v>839056.3</v>
      </c>
      <c r="P202" s="8">
        <v>1060466.5</v>
      </c>
      <c r="Q202" s="8">
        <v>1087436.8</v>
      </c>
      <c r="R202" s="8">
        <v>1141399.2</v>
      </c>
      <c r="S202" s="8">
        <v>1170759</v>
      </c>
    </row>
    <row r="203" spans="1:19">
      <c r="A203" s="204"/>
      <c r="B203" s="208"/>
      <c r="C203" s="204"/>
      <c r="D203" s="209"/>
      <c r="E203" s="204"/>
      <c r="F203" s="209"/>
      <c r="G203" s="209"/>
      <c r="H203" s="209"/>
      <c r="I203" s="204"/>
      <c r="J203" s="209"/>
      <c r="K203" s="204"/>
      <c r="L203" s="12" t="s">
        <v>26</v>
      </c>
      <c r="M203" s="12" t="s">
        <v>34</v>
      </c>
      <c r="N203" s="8">
        <v>133460.4</v>
      </c>
      <c r="O203" s="8">
        <v>133042.5</v>
      </c>
      <c r="P203" s="8">
        <v>172162.5</v>
      </c>
      <c r="Q203" s="8">
        <v>200248</v>
      </c>
      <c r="R203" s="8">
        <v>207386.1</v>
      </c>
      <c r="S203" s="8">
        <v>214807.9</v>
      </c>
    </row>
    <row r="204" spans="1:19">
      <c r="A204" s="204"/>
      <c r="B204" s="208"/>
      <c r="C204" s="204"/>
      <c r="D204" s="209"/>
      <c r="E204" s="204"/>
      <c r="F204" s="209"/>
      <c r="G204" s="209"/>
      <c r="H204" s="209"/>
      <c r="I204" s="204"/>
      <c r="J204" s="209"/>
      <c r="K204" s="204"/>
      <c r="L204" s="12" t="s">
        <v>30</v>
      </c>
      <c r="M204" s="12" t="s">
        <v>28</v>
      </c>
      <c r="N204" s="8">
        <v>589579.4</v>
      </c>
      <c r="O204" s="8">
        <v>561104</v>
      </c>
      <c r="P204" s="8">
        <v>664793.59999999998</v>
      </c>
      <c r="Q204" s="8">
        <v>670695.1</v>
      </c>
      <c r="R204" s="8">
        <v>709875.3</v>
      </c>
      <c r="S204" s="8">
        <v>724914.7</v>
      </c>
    </row>
    <row r="205" spans="1:19">
      <c r="A205" s="204"/>
      <c r="B205" s="208"/>
      <c r="C205" s="204"/>
      <c r="D205" s="209"/>
      <c r="E205" s="204"/>
      <c r="F205" s="209"/>
      <c r="G205" s="209"/>
      <c r="H205" s="209"/>
      <c r="I205" s="204"/>
      <c r="J205" s="209"/>
      <c r="K205" s="204"/>
      <c r="L205" s="12" t="s">
        <v>29</v>
      </c>
      <c r="M205" s="12" t="s">
        <v>38</v>
      </c>
      <c r="N205" s="8">
        <v>0</v>
      </c>
      <c r="O205" s="8">
        <v>0</v>
      </c>
      <c r="P205" s="8">
        <v>0</v>
      </c>
      <c r="Q205" s="8">
        <v>0</v>
      </c>
      <c r="R205" s="8">
        <v>0</v>
      </c>
      <c r="S205" s="8">
        <v>0</v>
      </c>
    </row>
    <row r="206" spans="1:19">
      <c r="A206" s="204"/>
      <c r="B206" s="208"/>
      <c r="C206" s="204"/>
      <c r="D206" s="209"/>
      <c r="E206" s="204"/>
      <c r="F206" s="209"/>
      <c r="G206" s="209"/>
      <c r="H206" s="209"/>
      <c r="I206" s="204"/>
      <c r="J206" s="209"/>
      <c r="K206" s="204"/>
      <c r="L206" s="12" t="s">
        <v>29</v>
      </c>
      <c r="M206" s="12" t="s">
        <v>35</v>
      </c>
      <c r="N206" s="8">
        <v>97845.9</v>
      </c>
      <c r="O206" s="8">
        <v>96334.3</v>
      </c>
      <c r="P206" s="8">
        <v>166092.1</v>
      </c>
      <c r="Q206" s="8">
        <v>158442.70000000001</v>
      </c>
      <c r="R206" s="8">
        <v>162577.1</v>
      </c>
      <c r="S206" s="8">
        <v>167329.60000000001</v>
      </c>
    </row>
    <row r="207" spans="1:19">
      <c r="A207" s="204"/>
      <c r="B207" s="208"/>
      <c r="C207" s="204"/>
      <c r="D207" s="209"/>
      <c r="E207" s="204"/>
      <c r="F207" s="209"/>
      <c r="G207" s="209"/>
      <c r="H207" s="209"/>
      <c r="I207" s="204"/>
      <c r="J207" s="209"/>
      <c r="K207" s="204"/>
      <c r="L207" s="12" t="s">
        <v>29</v>
      </c>
      <c r="M207" s="12" t="s">
        <v>39</v>
      </c>
      <c r="N207" s="8">
        <v>50646.5</v>
      </c>
      <c r="O207" s="8">
        <v>48575.5</v>
      </c>
      <c r="P207" s="8">
        <v>57418.3</v>
      </c>
      <c r="Q207" s="8">
        <v>58051</v>
      </c>
      <c r="R207" s="8">
        <v>61560.7</v>
      </c>
      <c r="S207" s="8">
        <v>63706.8</v>
      </c>
    </row>
    <row r="208" spans="1:19">
      <c r="A208" s="204"/>
      <c r="B208" s="208"/>
      <c r="C208" s="204"/>
      <c r="D208" s="209"/>
      <c r="E208" s="204"/>
      <c r="F208" s="209"/>
      <c r="G208" s="209"/>
      <c r="H208" s="209"/>
      <c r="I208" s="204"/>
      <c r="J208" s="209"/>
      <c r="K208" s="204"/>
      <c r="L208" s="12" t="s">
        <v>30</v>
      </c>
      <c r="M208" s="12" t="s">
        <v>30</v>
      </c>
      <c r="N208" s="8">
        <v>0</v>
      </c>
      <c r="O208" s="8">
        <v>0</v>
      </c>
      <c r="P208" s="8">
        <v>0</v>
      </c>
      <c r="Q208" s="8">
        <v>0</v>
      </c>
      <c r="R208" s="8">
        <v>0</v>
      </c>
      <c r="S208" s="8">
        <v>0</v>
      </c>
    </row>
    <row r="209" spans="1:19" ht="63" customHeight="1">
      <c r="A209" s="5" t="s">
        <v>251</v>
      </c>
      <c r="B209" s="6">
        <v>2104</v>
      </c>
      <c r="C209" s="9"/>
      <c r="D209" s="26"/>
      <c r="E209" s="26"/>
      <c r="F209" s="26"/>
      <c r="G209" s="26"/>
      <c r="H209" s="26"/>
      <c r="I209" s="26"/>
      <c r="J209" s="26"/>
      <c r="K209" s="26"/>
      <c r="L209" s="11"/>
      <c r="M209" s="11"/>
      <c r="N209" s="8">
        <v>0</v>
      </c>
      <c r="O209" s="8">
        <v>0</v>
      </c>
      <c r="P209" s="8">
        <v>0</v>
      </c>
      <c r="Q209" s="8">
        <v>0</v>
      </c>
      <c r="R209" s="8">
        <v>0</v>
      </c>
      <c r="S209" s="8">
        <v>0</v>
      </c>
    </row>
    <row r="210" spans="1:19" ht="48">
      <c r="A210" s="5" t="s">
        <v>252</v>
      </c>
      <c r="B210" s="6">
        <v>2105</v>
      </c>
      <c r="C210" s="9"/>
      <c r="D210" s="26"/>
      <c r="E210" s="26"/>
      <c r="F210" s="26"/>
      <c r="G210" s="26"/>
      <c r="H210" s="26"/>
      <c r="I210" s="26"/>
      <c r="J210" s="26"/>
      <c r="K210" s="26"/>
      <c r="L210" s="11"/>
      <c r="M210" s="11"/>
      <c r="N210" s="8">
        <v>0</v>
      </c>
      <c r="O210" s="8">
        <v>0</v>
      </c>
      <c r="P210" s="8">
        <v>0</v>
      </c>
      <c r="Q210" s="8">
        <v>0</v>
      </c>
      <c r="R210" s="8">
        <v>0</v>
      </c>
      <c r="S210" s="8">
        <v>0</v>
      </c>
    </row>
    <row r="211" spans="1:19" ht="43.5" customHeight="1">
      <c r="A211" s="5" t="s">
        <v>253</v>
      </c>
      <c r="B211" s="6">
        <v>2106</v>
      </c>
      <c r="C211" s="9"/>
      <c r="D211" s="26"/>
      <c r="E211" s="26"/>
      <c r="F211" s="26"/>
      <c r="G211" s="26"/>
      <c r="H211" s="26"/>
      <c r="I211" s="26"/>
      <c r="J211" s="26"/>
      <c r="K211" s="26"/>
      <c r="L211" s="11"/>
      <c r="M211" s="11"/>
      <c r="N211" s="8">
        <v>0</v>
      </c>
      <c r="O211" s="8">
        <v>0</v>
      </c>
      <c r="P211" s="8">
        <v>0</v>
      </c>
      <c r="Q211" s="8">
        <v>0</v>
      </c>
      <c r="R211" s="8">
        <v>0</v>
      </c>
      <c r="S211" s="8">
        <v>0</v>
      </c>
    </row>
    <row r="212" spans="1:19" ht="56.25" customHeight="1">
      <c r="A212" s="5" t="s">
        <v>254</v>
      </c>
      <c r="B212" s="6">
        <v>2107</v>
      </c>
      <c r="C212" s="9"/>
      <c r="D212" s="26"/>
      <c r="E212" s="26"/>
      <c r="F212" s="26"/>
      <c r="G212" s="26"/>
      <c r="H212" s="26"/>
      <c r="I212" s="26"/>
      <c r="J212" s="26"/>
      <c r="K212" s="26"/>
      <c r="L212" s="11"/>
      <c r="M212" s="11"/>
      <c r="N212" s="8">
        <v>0</v>
      </c>
      <c r="O212" s="8">
        <v>0</v>
      </c>
      <c r="P212" s="8">
        <v>0</v>
      </c>
      <c r="Q212" s="8">
        <v>0</v>
      </c>
      <c r="R212" s="8">
        <v>0</v>
      </c>
      <c r="S212" s="8">
        <v>0</v>
      </c>
    </row>
    <row r="213" spans="1:19" ht="97.5" customHeight="1">
      <c r="A213" s="5" t="s">
        <v>255</v>
      </c>
      <c r="B213" s="6">
        <v>2108</v>
      </c>
      <c r="C213" s="184" t="s">
        <v>625</v>
      </c>
      <c r="D213" s="185" t="s">
        <v>626</v>
      </c>
      <c r="E213" s="184" t="s">
        <v>629</v>
      </c>
      <c r="F213" s="186" t="s">
        <v>627</v>
      </c>
      <c r="G213" s="185" t="s">
        <v>628</v>
      </c>
      <c r="H213" s="184" t="s">
        <v>630</v>
      </c>
      <c r="I213" s="26"/>
      <c r="J213" s="26"/>
      <c r="K213" s="26"/>
      <c r="L213" s="12" t="s">
        <v>26</v>
      </c>
      <c r="M213" s="12" t="s">
        <v>32</v>
      </c>
      <c r="N213" s="8">
        <v>0</v>
      </c>
      <c r="O213" s="8">
        <v>0</v>
      </c>
      <c r="P213" s="8">
        <v>0</v>
      </c>
      <c r="Q213" s="8">
        <v>57815</v>
      </c>
      <c r="R213" s="8">
        <v>0</v>
      </c>
      <c r="S213" s="8">
        <v>0</v>
      </c>
    </row>
    <row r="214" spans="1:19" ht="75" customHeight="1">
      <c r="A214" s="5" t="s">
        <v>256</v>
      </c>
      <c r="B214" s="6">
        <v>2109</v>
      </c>
      <c r="C214" s="9"/>
      <c r="D214" s="26"/>
      <c r="E214" s="26"/>
      <c r="F214" s="26"/>
      <c r="G214" s="26"/>
      <c r="H214" s="26"/>
      <c r="I214" s="26"/>
      <c r="J214" s="26"/>
      <c r="K214" s="26"/>
      <c r="L214" s="11"/>
      <c r="M214" s="11"/>
      <c r="N214" s="8">
        <v>0</v>
      </c>
      <c r="O214" s="8">
        <v>0</v>
      </c>
      <c r="P214" s="8">
        <v>0</v>
      </c>
      <c r="Q214" s="8">
        <v>0</v>
      </c>
      <c r="R214" s="8">
        <v>0</v>
      </c>
      <c r="S214" s="8">
        <v>0</v>
      </c>
    </row>
    <row r="215" spans="1:19" ht="101.25" customHeight="1">
      <c r="A215" s="5" t="s">
        <v>257</v>
      </c>
      <c r="B215" s="6">
        <v>2110</v>
      </c>
      <c r="C215" s="9"/>
      <c r="D215" s="26"/>
      <c r="E215" s="26"/>
      <c r="F215" s="26"/>
      <c r="G215" s="26"/>
      <c r="H215" s="26"/>
      <c r="I215" s="26"/>
      <c r="J215" s="26"/>
      <c r="K215" s="26"/>
      <c r="L215" s="11"/>
      <c r="M215" s="11"/>
      <c r="N215" s="8">
        <v>0</v>
      </c>
      <c r="O215" s="8">
        <v>0</v>
      </c>
      <c r="P215" s="8">
        <v>0</v>
      </c>
      <c r="Q215" s="8">
        <v>0</v>
      </c>
      <c r="R215" s="8">
        <v>0</v>
      </c>
      <c r="S215" s="8">
        <v>0</v>
      </c>
    </row>
    <row r="216" spans="1:19" ht="132">
      <c r="A216" s="5" t="s">
        <v>258</v>
      </c>
      <c r="B216" s="6">
        <v>2111</v>
      </c>
      <c r="C216" s="9"/>
      <c r="D216" s="26"/>
      <c r="E216" s="26"/>
      <c r="F216" s="26"/>
      <c r="G216" s="26"/>
      <c r="H216" s="26"/>
      <c r="I216" s="26"/>
      <c r="J216" s="26"/>
      <c r="K216" s="26"/>
      <c r="L216" s="12" t="s">
        <v>39</v>
      </c>
      <c r="M216" s="12" t="s">
        <v>27</v>
      </c>
      <c r="N216" s="8">
        <v>0</v>
      </c>
      <c r="O216" s="8">
        <v>0</v>
      </c>
      <c r="P216" s="8">
        <v>0</v>
      </c>
      <c r="Q216" s="8">
        <v>0</v>
      </c>
      <c r="R216" s="8">
        <v>0</v>
      </c>
      <c r="S216" s="8">
        <v>0</v>
      </c>
    </row>
    <row r="217" spans="1:19" ht="43.5" customHeight="1">
      <c r="A217" s="5" t="s">
        <v>259</v>
      </c>
      <c r="B217" s="6">
        <v>2112</v>
      </c>
      <c r="C217" s="9"/>
      <c r="D217" s="26"/>
      <c r="E217" s="26"/>
      <c r="F217" s="26"/>
      <c r="G217" s="26"/>
      <c r="H217" s="26"/>
      <c r="I217" s="26"/>
      <c r="J217" s="26"/>
      <c r="K217" s="26"/>
      <c r="L217" s="11"/>
      <c r="M217" s="11"/>
      <c r="N217" s="8">
        <v>0</v>
      </c>
      <c r="O217" s="8">
        <v>0</v>
      </c>
      <c r="P217" s="8">
        <v>0</v>
      </c>
      <c r="Q217" s="8">
        <v>0</v>
      </c>
      <c r="R217" s="8">
        <v>0</v>
      </c>
      <c r="S217" s="8">
        <v>0</v>
      </c>
    </row>
    <row r="218" spans="1:19" ht="132" customHeight="1">
      <c r="A218" s="204" t="s">
        <v>260</v>
      </c>
      <c r="B218" s="208">
        <v>2113</v>
      </c>
      <c r="C218" s="204" t="s">
        <v>45</v>
      </c>
      <c r="D218" s="204" t="s">
        <v>261</v>
      </c>
      <c r="E218" s="204" t="s">
        <v>151</v>
      </c>
      <c r="F218" s="204"/>
      <c r="G218" s="204"/>
      <c r="H218" s="204"/>
      <c r="I218" s="204" t="s">
        <v>262</v>
      </c>
      <c r="J218" s="204" t="s">
        <v>245</v>
      </c>
      <c r="K218" s="204" t="s">
        <v>263</v>
      </c>
      <c r="L218" s="11"/>
      <c r="M218" s="11"/>
      <c r="N218" s="8">
        <v>868.2</v>
      </c>
      <c r="O218" s="8">
        <v>692.1</v>
      </c>
      <c r="P218" s="8">
        <v>1561.9</v>
      </c>
      <c r="Q218" s="8">
        <v>2507.9</v>
      </c>
      <c r="R218" s="8">
        <v>2511</v>
      </c>
      <c r="S218" s="8">
        <v>2514.1999999999998</v>
      </c>
    </row>
    <row r="219" spans="1:19">
      <c r="A219" s="204"/>
      <c r="B219" s="208"/>
      <c r="C219" s="204"/>
      <c r="D219" s="204"/>
      <c r="E219" s="204"/>
      <c r="F219" s="204"/>
      <c r="G219" s="204"/>
      <c r="H219" s="204"/>
      <c r="I219" s="204"/>
      <c r="J219" s="204"/>
      <c r="K219" s="204"/>
      <c r="L219" s="12" t="s">
        <v>26</v>
      </c>
      <c r="M219" s="12" t="s">
        <v>29</v>
      </c>
      <c r="N219" s="8">
        <v>0</v>
      </c>
      <c r="O219" s="8">
        <v>0</v>
      </c>
      <c r="P219" s="8">
        <v>0</v>
      </c>
      <c r="Q219" s="8">
        <v>600</v>
      </c>
      <c r="R219" s="8">
        <v>600</v>
      </c>
      <c r="S219" s="8">
        <v>600</v>
      </c>
    </row>
    <row r="220" spans="1:19">
      <c r="A220" s="204"/>
      <c r="B220" s="208"/>
      <c r="C220" s="204"/>
      <c r="D220" s="204"/>
      <c r="E220" s="204"/>
      <c r="F220" s="204"/>
      <c r="G220" s="204"/>
      <c r="H220" s="204"/>
      <c r="I220" s="204"/>
      <c r="J220" s="204"/>
      <c r="K220" s="204"/>
      <c r="L220" s="12" t="s">
        <v>26</v>
      </c>
      <c r="M220" s="12" t="s">
        <v>31</v>
      </c>
      <c r="N220" s="8">
        <v>0</v>
      </c>
      <c r="O220" s="8">
        <v>0</v>
      </c>
      <c r="P220" s="8">
        <v>0</v>
      </c>
      <c r="Q220" s="8">
        <v>0</v>
      </c>
      <c r="R220" s="8">
        <v>0</v>
      </c>
      <c r="S220" s="8">
        <v>0</v>
      </c>
    </row>
    <row r="221" spans="1:19">
      <c r="A221" s="204"/>
      <c r="B221" s="208"/>
      <c r="C221" s="204"/>
      <c r="D221" s="204"/>
      <c r="E221" s="204"/>
      <c r="F221" s="204"/>
      <c r="G221" s="204"/>
      <c r="H221" s="204"/>
      <c r="I221" s="204"/>
      <c r="J221" s="204"/>
      <c r="K221" s="204"/>
      <c r="L221" s="12" t="s">
        <v>26</v>
      </c>
      <c r="M221" s="12" t="s">
        <v>34</v>
      </c>
      <c r="N221" s="8">
        <v>0</v>
      </c>
      <c r="O221" s="8">
        <v>0</v>
      </c>
      <c r="P221" s="8">
        <v>0</v>
      </c>
      <c r="Q221" s="8">
        <v>0</v>
      </c>
      <c r="R221" s="8">
        <v>0</v>
      </c>
      <c r="S221" s="8">
        <v>0</v>
      </c>
    </row>
    <row r="222" spans="1:19">
      <c r="A222" s="204"/>
      <c r="B222" s="208"/>
      <c r="C222" s="204"/>
      <c r="D222" s="204"/>
      <c r="E222" s="204"/>
      <c r="F222" s="204"/>
      <c r="G222" s="204"/>
      <c r="H222" s="204"/>
      <c r="I222" s="204"/>
      <c r="J222" s="204"/>
      <c r="K222" s="204"/>
      <c r="L222" s="12" t="s">
        <v>29</v>
      </c>
      <c r="M222" s="12" t="s">
        <v>38</v>
      </c>
      <c r="N222" s="8">
        <v>0</v>
      </c>
      <c r="O222" s="8">
        <v>0</v>
      </c>
      <c r="P222" s="8">
        <v>0</v>
      </c>
      <c r="Q222" s="8">
        <v>0</v>
      </c>
      <c r="R222" s="8">
        <v>0</v>
      </c>
      <c r="S222" s="8">
        <v>0</v>
      </c>
    </row>
    <row r="223" spans="1:19">
      <c r="A223" s="204"/>
      <c r="B223" s="208"/>
      <c r="C223" s="204"/>
      <c r="D223" s="204"/>
      <c r="E223" s="204"/>
      <c r="F223" s="204"/>
      <c r="G223" s="204"/>
      <c r="H223" s="204"/>
      <c r="I223" s="204"/>
      <c r="J223" s="204"/>
      <c r="K223" s="204"/>
      <c r="L223" s="12" t="s">
        <v>29</v>
      </c>
      <c r="M223" s="12" t="s">
        <v>39</v>
      </c>
      <c r="N223" s="8">
        <v>0</v>
      </c>
      <c r="O223" s="8">
        <v>0</v>
      </c>
      <c r="P223" s="8">
        <v>0</v>
      </c>
      <c r="Q223" s="8">
        <v>0</v>
      </c>
      <c r="R223" s="8">
        <v>0</v>
      </c>
      <c r="S223" s="8">
        <v>0</v>
      </c>
    </row>
    <row r="224" spans="1:19">
      <c r="A224" s="204"/>
      <c r="B224" s="208"/>
      <c r="C224" s="204"/>
      <c r="D224" s="204"/>
      <c r="E224" s="204"/>
      <c r="F224" s="204"/>
      <c r="G224" s="204"/>
      <c r="H224" s="204"/>
      <c r="I224" s="204"/>
      <c r="J224" s="204"/>
      <c r="K224" s="204"/>
      <c r="L224" s="12" t="s">
        <v>30</v>
      </c>
      <c r="M224" s="12" t="s">
        <v>30</v>
      </c>
      <c r="N224" s="8">
        <v>0</v>
      </c>
      <c r="O224" s="8">
        <v>0</v>
      </c>
      <c r="P224" s="8">
        <v>0</v>
      </c>
      <c r="Q224" s="8">
        <v>0</v>
      </c>
      <c r="R224" s="8">
        <v>0</v>
      </c>
      <c r="S224" s="8">
        <v>0</v>
      </c>
    </row>
    <row r="225" spans="1:19">
      <c r="A225" s="204"/>
      <c r="B225" s="208"/>
      <c r="C225" s="204"/>
      <c r="D225" s="204"/>
      <c r="E225" s="204"/>
      <c r="F225" s="204"/>
      <c r="G225" s="204"/>
      <c r="H225" s="204"/>
      <c r="I225" s="204"/>
      <c r="J225" s="204"/>
      <c r="K225" s="204"/>
      <c r="L225" s="12" t="s">
        <v>32</v>
      </c>
      <c r="M225" s="12" t="s">
        <v>30</v>
      </c>
      <c r="N225" s="8">
        <v>868.2</v>
      </c>
      <c r="O225" s="8">
        <v>692.1</v>
      </c>
      <c r="P225" s="8">
        <v>1561.9</v>
      </c>
      <c r="Q225" s="8">
        <v>1907.9</v>
      </c>
      <c r="R225" s="8">
        <v>1911</v>
      </c>
      <c r="S225" s="8">
        <v>1914.2</v>
      </c>
    </row>
    <row r="226" spans="1:19">
      <c r="A226" s="204"/>
      <c r="B226" s="208"/>
      <c r="C226" s="204"/>
      <c r="D226" s="204"/>
      <c r="E226" s="204"/>
      <c r="F226" s="204"/>
      <c r="G226" s="204"/>
      <c r="H226" s="204"/>
      <c r="I226" s="204"/>
      <c r="J226" s="204"/>
      <c r="K226" s="204"/>
      <c r="L226" s="12" t="s">
        <v>32</v>
      </c>
      <c r="M226" s="12" t="s">
        <v>35</v>
      </c>
      <c r="N226" s="8">
        <v>0</v>
      </c>
      <c r="O226" s="8">
        <v>0</v>
      </c>
      <c r="P226" s="8">
        <v>0</v>
      </c>
      <c r="Q226" s="8">
        <v>0</v>
      </c>
      <c r="R226" s="8">
        <v>0</v>
      </c>
      <c r="S226" s="8">
        <v>0</v>
      </c>
    </row>
    <row r="227" spans="1:19">
      <c r="A227" s="204"/>
      <c r="B227" s="208"/>
      <c r="C227" s="204"/>
      <c r="D227" s="204"/>
      <c r="E227" s="204"/>
      <c r="F227" s="204"/>
      <c r="G227" s="204"/>
      <c r="H227" s="204"/>
      <c r="I227" s="204"/>
      <c r="J227" s="204"/>
      <c r="K227" s="204"/>
      <c r="L227" s="12" t="s">
        <v>38</v>
      </c>
      <c r="M227" s="12" t="s">
        <v>29</v>
      </c>
      <c r="N227" s="8">
        <v>0</v>
      </c>
      <c r="O227" s="8">
        <v>0</v>
      </c>
      <c r="P227" s="8">
        <v>0</v>
      </c>
      <c r="Q227" s="8">
        <v>0</v>
      </c>
      <c r="R227" s="8">
        <v>0</v>
      </c>
      <c r="S227" s="8">
        <v>0</v>
      </c>
    </row>
    <row r="228" spans="1:19" ht="111" customHeight="1">
      <c r="A228" s="204" t="s">
        <v>264</v>
      </c>
      <c r="B228" s="208">
        <v>2114</v>
      </c>
      <c r="C228" s="204" t="s">
        <v>265</v>
      </c>
      <c r="D228" s="204" t="s">
        <v>266</v>
      </c>
      <c r="E228" s="204" t="s">
        <v>267</v>
      </c>
      <c r="F228" s="203"/>
      <c r="G228" s="203"/>
      <c r="H228" s="203"/>
      <c r="I228" s="204" t="s">
        <v>268</v>
      </c>
      <c r="J228" s="204" t="s">
        <v>269</v>
      </c>
      <c r="K228" s="204" t="s">
        <v>270</v>
      </c>
      <c r="L228" s="11"/>
      <c r="M228" s="11"/>
      <c r="N228" s="8">
        <v>2703.8999999999996</v>
      </c>
      <c r="O228" s="8">
        <v>2697.6000000000004</v>
      </c>
      <c r="P228" s="8">
        <v>3990.8</v>
      </c>
      <c r="Q228" s="8">
        <v>8486.2000000000007</v>
      </c>
      <c r="R228" s="8">
        <v>6640.6</v>
      </c>
      <c r="S228" s="8">
        <v>3407.8000000000006</v>
      </c>
    </row>
    <row r="229" spans="1:19">
      <c r="A229" s="204"/>
      <c r="B229" s="208"/>
      <c r="C229" s="204"/>
      <c r="D229" s="204"/>
      <c r="E229" s="204"/>
      <c r="F229" s="203"/>
      <c r="G229" s="203"/>
      <c r="H229" s="203"/>
      <c r="I229" s="204"/>
      <c r="J229" s="204"/>
      <c r="K229" s="204"/>
      <c r="L229" s="12" t="s">
        <v>26</v>
      </c>
      <c r="M229" s="12" t="s">
        <v>34</v>
      </c>
      <c r="N229" s="8">
        <v>64.5</v>
      </c>
      <c r="O229" s="8">
        <v>58.2</v>
      </c>
      <c r="P229" s="8">
        <v>120</v>
      </c>
      <c r="Q229" s="8">
        <v>180</v>
      </c>
      <c r="R229" s="8">
        <v>187.2</v>
      </c>
      <c r="S229" s="8">
        <v>194.7</v>
      </c>
    </row>
    <row r="230" spans="1:19">
      <c r="A230" s="204"/>
      <c r="B230" s="208"/>
      <c r="C230" s="204"/>
      <c r="D230" s="204"/>
      <c r="E230" s="204"/>
      <c r="F230" s="203"/>
      <c r="G230" s="203"/>
      <c r="H230" s="203"/>
      <c r="I230" s="204"/>
      <c r="J230" s="204"/>
      <c r="K230" s="204"/>
      <c r="L230" s="12" t="s">
        <v>28</v>
      </c>
      <c r="M230" s="12" t="s">
        <v>35</v>
      </c>
      <c r="N230" s="8">
        <v>0</v>
      </c>
      <c r="O230" s="8">
        <v>0</v>
      </c>
      <c r="P230" s="8">
        <v>0</v>
      </c>
      <c r="Q230" s="8">
        <v>0</v>
      </c>
      <c r="R230" s="8">
        <v>0</v>
      </c>
      <c r="S230" s="8">
        <v>0</v>
      </c>
    </row>
    <row r="231" spans="1:19">
      <c r="A231" s="204"/>
      <c r="B231" s="208"/>
      <c r="C231" s="204"/>
      <c r="D231" s="204"/>
      <c r="E231" s="204"/>
      <c r="F231" s="203"/>
      <c r="G231" s="203"/>
      <c r="H231" s="203"/>
      <c r="I231" s="204"/>
      <c r="J231" s="204"/>
      <c r="K231" s="204"/>
      <c r="L231" s="12" t="s">
        <v>29</v>
      </c>
      <c r="M231" s="12" t="s">
        <v>39</v>
      </c>
      <c r="N231" s="8">
        <v>0</v>
      </c>
      <c r="O231" s="8">
        <v>0</v>
      </c>
      <c r="P231" s="8">
        <v>0</v>
      </c>
      <c r="Q231" s="8">
        <v>0</v>
      </c>
      <c r="R231" s="8">
        <v>0</v>
      </c>
      <c r="S231" s="8">
        <v>0</v>
      </c>
    </row>
    <row r="232" spans="1:19">
      <c r="A232" s="204"/>
      <c r="B232" s="208"/>
      <c r="C232" s="204"/>
      <c r="D232" s="204"/>
      <c r="E232" s="204"/>
      <c r="F232" s="203"/>
      <c r="G232" s="203"/>
      <c r="H232" s="203"/>
      <c r="I232" s="204"/>
      <c r="J232" s="204"/>
      <c r="K232" s="204"/>
      <c r="L232" s="12" t="s">
        <v>30</v>
      </c>
      <c r="M232" s="12" t="s">
        <v>30</v>
      </c>
      <c r="N232" s="8">
        <v>0</v>
      </c>
      <c r="O232" s="8">
        <v>0</v>
      </c>
      <c r="P232" s="8">
        <v>0</v>
      </c>
      <c r="Q232" s="8">
        <v>0</v>
      </c>
      <c r="R232" s="8">
        <v>0</v>
      </c>
      <c r="S232" s="8">
        <v>0</v>
      </c>
    </row>
    <row r="233" spans="1:19">
      <c r="A233" s="204"/>
      <c r="B233" s="208"/>
      <c r="C233" s="204"/>
      <c r="D233" s="204"/>
      <c r="E233" s="204"/>
      <c r="F233" s="203"/>
      <c r="G233" s="203"/>
      <c r="H233" s="203"/>
      <c r="I233" s="204"/>
      <c r="J233" s="204"/>
      <c r="K233" s="204"/>
      <c r="L233" s="12" t="s">
        <v>32</v>
      </c>
      <c r="M233" s="12" t="s">
        <v>26</v>
      </c>
      <c r="N233" s="8">
        <v>1234.3</v>
      </c>
      <c r="O233" s="8">
        <v>1234.3</v>
      </c>
      <c r="P233" s="8">
        <v>1008.9</v>
      </c>
      <c r="Q233" s="8">
        <v>5391.6</v>
      </c>
      <c r="R233" s="8">
        <v>3184.9</v>
      </c>
      <c r="S233" s="8">
        <v>1479.9</v>
      </c>
    </row>
    <row r="234" spans="1:19">
      <c r="A234" s="204"/>
      <c r="B234" s="208"/>
      <c r="C234" s="204"/>
      <c r="D234" s="204"/>
      <c r="E234" s="204"/>
      <c r="F234" s="203"/>
      <c r="G234" s="203"/>
      <c r="H234" s="203"/>
      <c r="I234" s="204"/>
      <c r="J234" s="204"/>
      <c r="K234" s="204"/>
      <c r="L234" s="12" t="s">
        <v>32</v>
      </c>
      <c r="M234" s="12" t="s">
        <v>27</v>
      </c>
      <c r="N234" s="8">
        <v>669.9</v>
      </c>
      <c r="O234" s="8">
        <v>669.9</v>
      </c>
      <c r="P234" s="8">
        <v>728.4</v>
      </c>
      <c r="Q234" s="8">
        <v>2053.5</v>
      </c>
      <c r="R234" s="8">
        <v>2687.5</v>
      </c>
      <c r="S234" s="8">
        <v>1309.5</v>
      </c>
    </row>
    <row r="235" spans="1:19" ht="13.5" customHeight="1">
      <c r="A235" s="204"/>
      <c r="B235" s="208"/>
      <c r="C235" s="204"/>
      <c r="D235" s="204"/>
      <c r="E235" s="204"/>
      <c r="F235" s="203"/>
      <c r="G235" s="203"/>
      <c r="H235" s="203"/>
      <c r="I235" s="204"/>
      <c r="J235" s="204"/>
      <c r="K235" s="204"/>
      <c r="L235" s="12" t="s">
        <v>32</v>
      </c>
      <c r="M235" s="12" t="s">
        <v>28</v>
      </c>
      <c r="N235" s="8">
        <v>36.200000000000003</v>
      </c>
      <c r="O235" s="8">
        <v>36.200000000000003</v>
      </c>
      <c r="P235" s="8">
        <v>156.4</v>
      </c>
      <c r="Q235" s="8">
        <v>135.9</v>
      </c>
      <c r="R235" s="8">
        <v>118.4</v>
      </c>
      <c r="S235" s="8">
        <v>92.9</v>
      </c>
    </row>
    <row r="236" spans="1:19">
      <c r="A236" s="204"/>
      <c r="B236" s="208"/>
      <c r="C236" s="204"/>
      <c r="D236" s="204"/>
      <c r="E236" s="204"/>
      <c r="F236" s="203"/>
      <c r="G236" s="203"/>
      <c r="H236" s="203"/>
      <c r="I236" s="204"/>
      <c r="J236" s="204"/>
      <c r="K236" s="204"/>
      <c r="L236" s="12" t="s">
        <v>32</v>
      </c>
      <c r="M236" s="12" t="s">
        <v>35</v>
      </c>
      <c r="N236" s="8">
        <v>0</v>
      </c>
      <c r="O236" s="8">
        <v>0</v>
      </c>
      <c r="P236" s="8">
        <v>0</v>
      </c>
      <c r="Q236" s="8">
        <v>0</v>
      </c>
      <c r="R236" s="8">
        <v>0</v>
      </c>
      <c r="S236" s="8">
        <v>0</v>
      </c>
    </row>
    <row r="237" spans="1:19">
      <c r="A237" s="204"/>
      <c r="B237" s="208"/>
      <c r="C237" s="204"/>
      <c r="D237" s="204"/>
      <c r="E237" s="204"/>
      <c r="F237" s="203"/>
      <c r="G237" s="203"/>
      <c r="H237" s="203"/>
      <c r="I237" s="204"/>
      <c r="J237" s="204"/>
      <c r="K237" s="204"/>
      <c r="L237" s="12" t="s">
        <v>38</v>
      </c>
      <c r="M237" s="12" t="s">
        <v>26</v>
      </c>
      <c r="N237" s="8">
        <v>654</v>
      </c>
      <c r="O237" s="8">
        <v>654</v>
      </c>
      <c r="P237" s="8">
        <v>1932.1</v>
      </c>
      <c r="Q237" s="8">
        <v>680.2</v>
      </c>
      <c r="R237" s="8">
        <v>417.6</v>
      </c>
      <c r="S237" s="8">
        <v>285.8</v>
      </c>
    </row>
    <row r="238" spans="1:19">
      <c r="A238" s="204"/>
      <c r="B238" s="208"/>
      <c r="C238" s="204"/>
      <c r="D238" s="204"/>
      <c r="E238" s="204"/>
      <c r="F238" s="203"/>
      <c r="G238" s="203"/>
      <c r="H238" s="203"/>
      <c r="I238" s="204"/>
      <c r="J238" s="204"/>
      <c r="K238" s="204"/>
      <c r="L238" s="12" t="s">
        <v>33</v>
      </c>
      <c r="M238" s="12" t="s">
        <v>27</v>
      </c>
      <c r="N238" s="8">
        <v>45</v>
      </c>
      <c r="O238" s="8">
        <v>45</v>
      </c>
      <c r="P238" s="8">
        <v>0</v>
      </c>
      <c r="Q238" s="8">
        <v>0</v>
      </c>
      <c r="R238" s="8">
        <v>0</v>
      </c>
      <c r="S238" s="8">
        <v>0</v>
      </c>
    </row>
    <row r="239" spans="1:19">
      <c r="A239" s="204"/>
      <c r="B239" s="208"/>
      <c r="C239" s="204"/>
      <c r="D239" s="204"/>
      <c r="E239" s="204"/>
      <c r="F239" s="203"/>
      <c r="G239" s="203"/>
      <c r="H239" s="203"/>
      <c r="I239" s="204"/>
      <c r="J239" s="204"/>
      <c r="K239" s="204"/>
      <c r="L239" s="12" t="s">
        <v>33</v>
      </c>
      <c r="M239" s="12" t="s">
        <v>28</v>
      </c>
      <c r="N239" s="8">
        <v>0</v>
      </c>
      <c r="O239" s="8">
        <v>0</v>
      </c>
      <c r="P239" s="8">
        <v>45</v>
      </c>
      <c r="Q239" s="8">
        <v>45</v>
      </c>
      <c r="R239" s="8">
        <v>45</v>
      </c>
      <c r="S239" s="8">
        <v>45</v>
      </c>
    </row>
    <row r="240" spans="1:19" ht="141.75" customHeight="1">
      <c r="A240" s="204" t="s">
        <v>271</v>
      </c>
      <c r="B240" s="208">
        <v>2115</v>
      </c>
      <c r="C240" s="204" t="s">
        <v>239</v>
      </c>
      <c r="D240" s="204" t="s">
        <v>272</v>
      </c>
      <c r="E240" s="204" t="s">
        <v>241</v>
      </c>
      <c r="F240" s="204" t="s">
        <v>599</v>
      </c>
      <c r="G240" s="204" t="s">
        <v>600</v>
      </c>
      <c r="H240" s="204" t="s">
        <v>601</v>
      </c>
      <c r="I240" s="204" t="s">
        <v>602</v>
      </c>
      <c r="J240" s="204" t="s">
        <v>603</v>
      </c>
      <c r="K240" s="204" t="s">
        <v>604</v>
      </c>
      <c r="L240" s="11"/>
      <c r="M240" s="11"/>
      <c r="N240" s="8">
        <v>1385090.1</v>
      </c>
      <c r="O240" s="8">
        <v>1161723.1000000001</v>
      </c>
      <c r="P240" s="8">
        <v>1234913.2000000002</v>
      </c>
      <c r="Q240" s="8">
        <v>1710371.1490000002</v>
      </c>
      <c r="R240" s="8">
        <v>1900112.7490000003</v>
      </c>
      <c r="S240" s="8">
        <v>2198135.6489999997</v>
      </c>
    </row>
    <row r="241" spans="1:19" ht="15.75" customHeight="1">
      <c r="A241" s="204"/>
      <c r="B241" s="208"/>
      <c r="C241" s="204"/>
      <c r="D241" s="204"/>
      <c r="E241" s="204"/>
      <c r="F241" s="204"/>
      <c r="G241" s="204"/>
      <c r="H241" s="204"/>
      <c r="I241" s="204"/>
      <c r="J241" s="204"/>
      <c r="K241" s="204"/>
      <c r="L241" s="12" t="s">
        <v>26</v>
      </c>
      <c r="M241" s="12" t="s">
        <v>28</v>
      </c>
      <c r="N241" s="8">
        <v>0</v>
      </c>
      <c r="O241" s="8">
        <v>0</v>
      </c>
      <c r="P241" s="8">
        <v>0</v>
      </c>
      <c r="Q241" s="8">
        <v>0</v>
      </c>
      <c r="R241" s="8">
        <v>0</v>
      </c>
      <c r="S241" s="8">
        <v>0</v>
      </c>
    </row>
    <row r="242" spans="1:19" ht="14.25" customHeight="1">
      <c r="A242" s="204"/>
      <c r="B242" s="208"/>
      <c r="C242" s="204"/>
      <c r="D242" s="204"/>
      <c r="E242" s="204"/>
      <c r="F242" s="204"/>
      <c r="G242" s="204"/>
      <c r="H242" s="204"/>
      <c r="I242" s="204"/>
      <c r="J242" s="204"/>
      <c r="K242" s="204"/>
      <c r="L242" s="12" t="s">
        <v>26</v>
      </c>
      <c r="M242" s="12" t="s">
        <v>29</v>
      </c>
      <c r="N242" s="8">
        <v>556049.30000000005</v>
      </c>
      <c r="O242" s="8">
        <v>542237.19999999995</v>
      </c>
      <c r="P242" s="8">
        <v>601159.4</v>
      </c>
      <c r="Q242" s="8">
        <v>648274.19999999995</v>
      </c>
      <c r="R242" s="8">
        <v>673281.4</v>
      </c>
      <c r="S242" s="8">
        <v>703873.9</v>
      </c>
    </row>
    <row r="243" spans="1:19" ht="14.25" customHeight="1">
      <c r="A243" s="204"/>
      <c r="B243" s="208"/>
      <c r="C243" s="204"/>
      <c r="D243" s="204"/>
      <c r="E243" s="204"/>
      <c r="F243" s="204"/>
      <c r="G243" s="204"/>
      <c r="H243" s="204"/>
      <c r="I243" s="204"/>
      <c r="J243" s="204"/>
      <c r="K243" s="204"/>
      <c r="L243" s="12" t="s">
        <v>26</v>
      </c>
      <c r="M243" s="12" t="s">
        <v>31</v>
      </c>
      <c r="N243" s="8">
        <v>111509</v>
      </c>
      <c r="O243" s="8">
        <v>107627.2</v>
      </c>
      <c r="P243" s="8">
        <v>111981.1</v>
      </c>
      <c r="Q243" s="8">
        <v>119684.8</v>
      </c>
      <c r="R243" s="8">
        <v>123700.9</v>
      </c>
      <c r="S243" s="8">
        <v>128091.2</v>
      </c>
    </row>
    <row r="244" spans="1:19" ht="14.25" customHeight="1">
      <c r="A244" s="204"/>
      <c r="B244" s="208"/>
      <c r="C244" s="204"/>
      <c r="D244" s="204"/>
      <c r="E244" s="204"/>
      <c r="F244" s="204"/>
      <c r="G244" s="204"/>
      <c r="H244" s="204"/>
      <c r="I244" s="204"/>
      <c r="J244" s="204"/>
      <c r="K244" s="204"/>
      <c r="L244" s="12" t="s">
        <v>26</v>
      </c>
      <c r="M244" s="12" t="s">
        <v>33</v>
      </c>
      <c r="N244" s="8">
        <v>0</v>
      </c>
      <c r="O244" s="8">
        <v>0</v>
      </c>
      <c r="P244" s="8">
        <v>0</v>
      </c>
      <c r="Q244" s="8">
        <v>187412.8</v>
      </c>
      <c r="R244" s="8">
        <v>498974.3</v>
      </c>
      <c r="S244" s="8">
        <v>798960.3</v>
      </c>
    </row>
    <row r="245" spans="1:19" ht="14.25" customHeight="1">
      <c r="A245" s="204"/>
      <c r="B245" s="208"/>
      <c r="C245" s="204"/>
      <c r="D245" s="204"/>
      <c r="E245" s="204"/>
      <c r="F245" s="204"/>
      <c r="G245" s="204"/>
      <c r="H245" s="204"/>
      <c r="I245" s="204"/>
      <c r="J245" s="204"/>
      <c r="K245" s="204"/>
      <c r="L245" s="12" t="s">
        <v>26</v>
      </c>
      <c r="M245" s="12" t="s">
        <v>34</v>
      </c>
      <c r="N245" s="8">
        <v>456949.1</v>
      </c>
      <c r="O245" s="8">
        <v>256990.30000000002</v>
      </c>
      <c r="P245" s="8">
        <v>253189.1</v>
      </c>
      <c r="Q245" s="8">
        <v>469418.34900000005</v>
      </c>
      <c r="R245" s="8">
        <v>310217.74900000001</v>
      </c>
      <c r="S245" s="8">
        <v>263063.94900000002</v>
      </c>
    </row>
    <row r="246" spans="1:19" ht="14.25" customHeight="1">
      <c r="A246" s="204"/>
      <c r="B246" s="208"/>
      <c r="C246" s="204"/>
      <c r="D246" s="204"/>
      <c r="E246" s="204"/>
      <c r="F246" s="204"/>
      <c r="G246" s="204"/>
      <c r="H246" s="204"/>
      <c r="I246" s="204"/>
      <c r="J246" s="204"/>
      <c r="K246" s="204"/>
      <c r="L246" s="12" t="s">
        <v>27</v>
      </c>
      <c r="M246" s="12" t="s">
        <v>28</v>
      </c>
      <c r="N246" s="8">
        <v>1153.3</v>
      </c>
      <c r="O246" s="8">
        <v>1153.3</v>
      </c>
      <c r="P246" s="8">
        <v>3837.8</v>
      </c>
      <c r="Q246" s="8">
        <v>0</v>
      </c>
      <c r="R246" s="8">
        <v>0</v>
      </c>
      <c r="S246" s="8">
        <v>0</v>
      </c>
    </row>
    <row r="247" spans="1:19" ht="14.25" customHeight="1">
      <c r="A247" s="204"/>
      <c r="B247" s="208"/>
      <c r="C247" s="204"/>
      <c r="D247" s="204"/>
      <c r="E247" s="204"/>
      <c r="F247" s="204"/>
      <c r="G247" s="204"/>
      <c r="H247" s="204"/>
      <c r="I247" s="204"/>
      <c r="J247" s="204"/>
      <c r="K247" s="204"/>
      <c r="L247" s="12" t="s">
        <v>28</v>
      </c>
      <c r="M247" s="12" t="s">
        <v>29</v>
      </c>
      <c r="N247" s="8">
        <v>0</v>
      </c>
      <c r="O247" s="8">
        <v>0</v>
      </c>
      <c r="P247" s="8">
        <v>0</v>
      </c>
      <c r="Q247" s="8">
        <v>0</v>
      </c>
      <c r="R247" s="8">
        <v>0</v>
      </c>
      <c r="S247" s="8">
        <v>0</v>
      </c>
    </row>
    <row r="248" spans="1:19" ht="14.25" customHeight="1">
      <c r="A248" s="204"/>
      <c r="B248" s="208"/>
      <c r="C248" s="204"/>
      <c r="D248" s="204"/>
      <c r="E248" s="204"/>
      <c r="F248" s="204"/>
      <c r="G248" s="204"/>
      <c r="H248" s="204"/>
      <c r="I248" s="204"/>
      <c r="J248" s="204"/>
      <c r="K248" s="204"/>
      <c r="L248" s="12" t="s">
        <v>29</v>
      </c>
      <c r="M248" s="12" t="s">
        <v>26</v>
      </c>
      <c r="N248" s="8">
        <v>8987.7999999999993</v>
      </c>
      <c r="O248" s="8">
        <v>8986.2000000000007</v>
      </c>
      <c r="P248" s="8">
        <v>10047.299999999999</v>
      </c>
      <c r="Q248" s="8">
        <v>14342.5</v>
      </c>
      <c r="R248" s="8">
        <v>14544.8</v>
      </c>
      <c r="S248" s="8">
        <v>14093.9</v>
      </c>
    </row>
    <row r="249" spans="1:19" ht="14.25" customHeight="1">
      <c r="A249" s="204"/>
      <c r="B249" s="208"/>
      <c r="C249" s="204"/>
      <c r="D249" s="204"/>
      <c r="E249" s="204"/>
      <c r="F249" s="204"/>
      <c r="G249" s="204"/>
      <c r="H249" s="204"/>
      <c r="I249" s="204"/>
      <c r="J249" s="204"/>
      <c r="K249" s="204"/>
      <c r="L249" s="12" t="s">
        <v>29</v>
      </c>
      <c r="M249" s="12" t="s">
        <v>38</v>
      </c>
      <c r="N249" s="8">
        <v>34369.9</v>
      </c>
      <c r="O249" s="8">
        <v>33369.699999999997</v>
      </c>
      <c r="P249" s="8">
        <v>37019.9</v>
      </c>
      <c r="Q249" s="8">
        <v>45726.1</v>
      </c>
      <c r="R249" s="8">
        <v>47805</v>
      </c>
      <c r="S249" s="8">
        <v>49447</v>
      </c>
    </row>
    <row r="250" spans="1:19" ht="14.25" customHeight="1">
      <c r="A250" s="204"/>
      <c r="B250" s="208"/>
      <c r="C250" s="204"/>
      <c r="D250" s="204"/>
      <c r="E250" s="204"/>
      <c r="F250" s="204"/>
      <c r="G250" s="204"/>
      <c r="H250" s="204"/>
      <c r="I250" s="204"/>
      <c r="J250" s="204"/>
      <c r="K250" s="204"/>
      <c r="L250" s="12" t="s">
        <v>29</v>
      </c>
      <c r="M250" s="12" t="s">
        <v>35</v>
      </c>
      <c r="N250" s="8">
        <v>0</v>
      </c>
      <c r="O250" s="8">
        <v>0</v>
      </c>
      <c r="P250" s="8">
        <v>0</v>
      </c>
      <c r="Q250" s="8">
        <v>0</v>
      </c>
      <c r="R250" s="8">
        <v>0</v>
      </c>
      <c r="S250" s="8">
        <v>0</v>
      </c>
    </row>
    <row r="251" spans="1:19" ht="14.25" customHeight="1">
      <c r="A251" s="204"/>
      <c r="B251" s="208"/>
      <c r="C251" s="204"/>
      <c r="D251" s="204"/>
      <c r="E251" s="204"/>
      <c r="F251" s="204"/>
      <c r="G251" s="204"/>
      <c r="H251" s="204"/>
      <c r="I251" s="204"/>
      <c r="J251" s="204"/>
      <c r="K251" s="204"/>
      <c r="L251" s="12" t="s">
        <v>29</v>
      </c>
      <c r="M251" s="12" t="s">
        <v>36</v>
      </c>
      <c r="N251" s="8">
        <v>2509.8000000000002</v>
      </c>
      <c r="O251" s="8">
        <v>2509.8000000000002</v>
      </c>
      <c r="P251" s="8">
        <v>0</v>
      </c>
      <c r="Q251" s="8">
        <v>0</v>
      </c>
      <c r="R251" s="8">
        <v>0</v>
      </c>
      <c r="S251" s="8">
        <v>0</v>
      </c>
    </row>
    <row r="252" spans="1:19" ht="14.25" customHeight="1">
      <c r="A252" s="204"/>
      <c r="B252" s="208"/>
      <c r="C252" s="204"/>
      <c r="D252" s="204"/>
      <c r="E252" s="204"/>
      <c r="F252" s="204"/>
      <c r="G252" s="204"/>
      <c r="H252" s="204"/>
      <c r="I252" s="204"/>
      <c r="J252" s="204"/>
      <c r="K252" s="204"/>
      <c r="L252" s="12" t="s">
        <v>29</v>
      </c>
      <c r="M252" s="12" t="s">
        <v>39</v>
      </c>
      <c r="N252" s="8">
        <v>38419.599999999999</v>
      </c>
      <c r="O252" s="8">
        <v>37370</v>
      </c>
      <c r="P252" s="8">
        <v>45288.9</v>
      </c>
      <c r="Q252" s="8">
        <v>52514.2</v>
      </c>
      <c r="R252" s="8">
        <v>51867.4</v>
      </c>
      <c r="S252" s="8">
        <v>53569.4</v>
      </c>
    </row>
    <row r="253" spans="1:19" ht="14.25" customHeight="1">
      <c r="A253" s="204"/>
      <c r="B253" s="208"/>
      <c r="C253" s="204"/>
      <c r="D253" s="204"/>
      <c r="E253" s="204"/>
      <c r="F253" s="204"/>
      <c r="G253" s="204"/>
      <c r="H253" s="204"/>
      <c r="I253" s="204"/>
      <c r="J253" s="204"/>
      <c r="K253" s="204"/>
      <c r="L253" s="12" t="s">
        <v>30</v>
      </c>
      <c r="M253" s="12" t="s">
        <v>26</v>
      </c>
      <c r="N253" s="8">
        <v>0</v>
      </c>
      <c r="O253" s="8">
        <v>0</v>
      </c>
      <c r="P253" s="8">
        <v>0</v>
      </c>
      <c r="Q253" s="8">
        <v>0</v>
      </c>
      <c r="R253" s="8">
        <v>0</v>
      </c>
      <c r="S253" s="8">
        <v>0</v>
      </c>
    </row>
    <row r="254" spans="1:19" ht="14.25" customHeight="1">
      <c r="A254" s="204"/>
      <c r="B254" s="208"/>
      <c r="C254" s="204"/>
      <c r="D254" s="204"/>
      <c r="E254" s="204"/>
      <c r="F254" s="204"/>
      <c r="G254" s="204"/>
      <c r="H254" s="204"/>
      <c r="I254" s="204"/>
      <c r="J254" s="204"/>
      <c r="K254" s="204"/>
      <c r="L254" s="12" t="s">
        <v>30</v>
      </c>
      <c r="M254" s="12" t="s">
        <v>27</v>
      </c>
      <c r="N254" s="8">
        <v>0</v>
      </c>
      <c r="O254" s="8">
        <v>0</v>
      </c>
      <c r="P254" s="8">
        <v>0</v>
      </c>
      <c r="Q254" s="8">
        <v>0</v>
      </c>
      <c r="R254" s="8">
        <v>0</v>
      </c>
      <c r="S254" s="8">
        <v>0</v>
      </c>
    </row>
    <row r="255" spans="1:19" ht="18" customHeight="1">
      <c r="A255" s="204"/>
      <c r="B255" s="208"/>
      <c r="C255" s="204"/>
      <c r="D255" s="204"/>
      <c r="E255" s="204"/>
      <c r="F255" s="204"/>
      <c r="G255" s="204"/>
      <c r="H255" s="204"/>
      <c r="I255" s="204"/>
      <c r="J255" s="204"/>
      <c r="K255" s="204"/>
      <c r="L255" s="12" t="s">
        <v>30</v>
      </c>
      <c r="M255" s="12" t="s">
        <v>28</v>
      </c>
      <c r="N255" s="8">
        <v>3188.7</v>
      </c>
      <c r="O255" s="8">
        <v>3188.7</v>
      </c>
      <c r="P255" s="8">
        <v>1122.5</v>
      </c>
      <c r="Q255" s="8">
        <v>1026</v>
      </c>
      <c r="R255" s="8">
        <v>1026</v>
      </c>
      <c r="S255" s="8">
        <v>1026</v>
      </c>
    </row>
    <row r="256" spans="1:19" ht="14.25" customHeight="1">
      <c r="A256" s="204"/>
      <c r="B256" s="208"/>
      <c r="C256" s="204"/>
      <c r="D256" s="204"/>
      <c r="E256" s="204"/>
      <c r="F256" s="204"/>
      <c r="G256" s="204"/>
      <c r="H256" s="204"/>
      <c r="I256" s="204"/>
      <c r="J256" s="204"/>
      <c r="K256" s="204"/>
      <c r="L256" s="12" t="s">
        <v>30</v>
      </c>
      <c r="M256" s="12" t="s">
        <v>30</v>
      </c>
      <c r="N256" s="8">
        <v>35940.1</v>
      </c>
      <c r="O256" s="8">
        <v>34208.800000000003</v>
      </c>
      <c r="P256" s="8">
        <v>35551.300000000003</v>
      </c>
      <c r="Q256" s="8">
        <v>32199.7</v>
      </c>
      <c r="R256" s="8">
        <v>33174.1</v>
      </c>
      <c r="S256" s="8">
        <v>34400.300000000003</v>
      </c>
    </row>
    <row r="257" spans="1:19" ht="16.5" customHeight="1">
      <c r="A257" s="204"/>
      <c r="B257" s="208"/>
      <c r="C257" s="204"/>
      <c r="D257" s="204"/>
      <c r="E257" s="204"/>
      <c r="F257" s="204"/>
      <c r="G257" s="204"/>
      <c r="H257" s="204"/>
      <c r="I257" s="204"/>
      <c r="J257" s="204"/>
      <c r="K257" s="204"/>
      <c r="L257" s="12" t="s">
        <v>32</v>
      </c>
      <c r="M257" s="12" t="s">
        <v>26</v>
      </c>
      <c r="N257" s="8">
        <v>709</v>
      </c>
      <c r="O257" s="8">
        <v>709</v>
      </c>
      <c r="P257" s="8">
        <v>0</v>
      </c>
      <c r="Q257" s="8">
        <v>0</v>
      </c>
      <c r="R257" s="8">
        <v>0</v>
      </c>
      <c r="S257" s="8">
        <v>0</v>
      </c>
    </row>
    <row r="258" spans="1:19" ht="17.25" customHeight="1">
      <c r="A258" s="204"/>
      <c r="B258" s="208"/>
      <c r="C258" s="204"/>
      <c r="D258" s="204"/>
      <c r="E258" s="204"/>
      <c r="F258" s="204"/>
      <c r="G258" s="204"/>
      <c r="H258" s="204"/>
      <c r="I258" s="204"/>
      <c r="J258" s="204"/>
      <c r="K258" s="204"/>
      <c r="L258" s="12" t="s">
        <v>32</v>
      </c>
      <c r="M258" s="12" t="s">
        <v>27</v>
      </c>
      <c r="N258" s="8">
        <v>73.8</v>
      </c>
      <c r="O258" s="8">
        <v>73.8</v>
      </c>
      <c r="P258" s="8">
        <v>0</v>
      </c>
      <c r="Q258" s="8">
        <v>0</v>
      </c>
      <c r="R258" s="8">
        <v>0</v>
      </c>
      <c r="S258" s="8">
        <v>0</v>
      </c>
    </row>
    <row r="259" spans="1:19" ht="15.75" customHeight="1">
      <c r="A259" s="204"/>
      <c r="B259" s="208"/>
      <c r="C259" s="204"/>
      <c r="D259" s="204"/>
      <c r="E259" s="204"/>
      <c r="F259" s="204"/>
      <c r="G259" s="204"/>
      <c r="H259" s="204"/>
      <c r="I259" s="204"/>
      <c r="J259" s="204"/>
      <c r="K259" s="204"/>
      <c r="L259" s="12" t="s">
        <v>32</v>
      </c>
      <c r="M259" s="12" t="s">
        <v>28</v>
      </c>
      <c r="N259" s="8">
        <v>0</v>
      </c>
      <c r="O259" s="8">
        <v>0</v>
      </c>
      <c r="P259" s="8">
        <v>0</v>
      </c>
      <c r="Q259" s="8">
        <v>0</v>
      </c>
      <c r="R259" s="8">
        <v>0</v>
      </c>
      <c r="S259" s="8">
        <v>0</v>
      </c>
    </row>
    <row r="260" spans="1:19" ht="14.25" customHeight="1">
      <c r="A260" s="204"/>
      <c r="B260" s="208"/>
      <c r="C260" s="204"/>
      <c r="D260" s="204"/>
      <c r="E260" s="204"/>
      <c r="F260" s="204"/>
      <c r="G260" s="204"/>
      <c r="H260" s="204"/>
      <c r="I260" s="204"/>
      <c r="J260" s="204"/>
      <c r="K260" s="204"/>
      <c r="L260" s="12" t="s">
        <v>32</v>
      </c>
      <c r="M260" s="12" t="s">
        <v>32</v>
      </c>
      <c r="N260" s="8">
        <v>0</v>
      </c>
      <c r="O260" s="8">
        <v>0</v>
      </c>
      <c r="P260" s="8">
        <v>0</v>
      </c>
      <c r="Q260" s="8">
        <v>0</v>
      </c>
      <c r="R260" s="8">
        <v>0</v>
      </c>
      <c r="S260" s="8">
        <v>0</v>
      </c>
    </row>
    <row r="261" spans="1:19" ht="14.25" customHeight="1">
      <c r="A261" s="204"/>
      <c r="B261" s="208"/>
      <c r="C261" s="204"/>
      <c r="D261" s="204"/>
      <c r="E261" s="204"/>
      <c r="F261" s="204"/>
      <c r="G261" s="204"/>
      <c r="H261" s="204"/>
      <c r="I261" s="204"/>
      <c r="J261" s="204"/>
      <c r="K261" s="204"/>
      <c r="L261" s="12" t="s">
        <v>32</v>
      </c>
      <c r="M261" s="12" t="s">
        <v>35</v>
      </c>
      <c r="N261" s="8">
        <v>37383.699999999997</v>
      </c>
      <c r="O261" s="8">
        <v>36261.699999999997</v>
      </c>
      <c r="P261" s="8">
        <v>37632.300000000003</v>
      </c>
      <c r="Q261" s="8">
        <v>42037.5</v>
      </c>
      <c r="R261" s="8">
        <v>43124.1</v>
      </c>
      <c r="S261" s="8">
        <v>45070.2</v>
      </c>
    </row>
    <row r="262" spans="1:19" ht="14.25" customHeight="1">
      <c r="A262" s="204"/>
      <c r="B262" s="208"/>
      <c r="C262" s="204"/>
      <c r="D262" s="204"/>
      <c r="E262" s="204"/>
      <c r="F262" s="204"/>
      <c r="G262" s="204"/>
      <c r="H262" s="204"/>
      <c r="I262" s="204"/>
      <c r="J262" s="204"/>
      <c r="K262" s="204"/>
      <c r="L262" s="12" t="s">
        <v>38</v>
      </c>
      <c r="M262" s="12" t="s">
        <v>26</v>
      </c>
      <c r="N262" s="8">
        <v>0</v>
      </c>
      <c r="O262" s="8">
        <v>0</v>
      </c>
      <c r="P262" s="8">
        <v>0</v>
      </c>
      <c r="Q262" s="8">
        <v>0</v>
      </c>
      <c r="R262" s="8">
        <v>0</v>
      </c>
      <c r="S262" s="8">
        <v>0</v>
      </c>
    </row>
    <row r="263" spans="1:19" ht="14.25" customHeight="1">
      <c r="A263" s="204"/>
      <c r="B263" s="208"/>
      <c r="C263" s="204"/>
      <c r="D263" s="204"/>
      <c r="E263" s="204"/>
      <c r="F263" s="204"/>
      <c r="G263" s="204"/>
      <c r="H263" s="204"/>
      <c r="I263" s="204"/>
      <c r="J263" s="204"/>
      <c r="K263" s="204"/>
      <c r="L263" s="12" t="s">
        <v>38</v>
      </c>
      <c r="M263" s="12" t="s">
        <v>29</v>
      </c>
      <c r="N263" s="8">
        <v>18439.400000000001</v>
      </c>
      <c r="O263" s="8">
        <v>18159.8</v>
      </c>
      <c r="P263" s="8">
        <v>19825.3</v>
      </c>
      <c r="Q263" s="8">
        <v>21325.3</v>
      </c>
      <c r="R263" s="8">
        <v>23222.7</v>
      </c>
      <c r="S263" s="8">
        <v>24151.599999999999</v>
      </c>
    </row>
    <row r="264" spans="1:19" ht="14.25" customHeight="1">
      <c r="A264" s="204"/>
      <c r="B264" s="208"/>
      <c r="C264" s="204"/>
      <c r="D264" s="204"/>
      <c r="E264" s="204"/>
      <c r="F264" s="204"/>
      <c r="G264" s="204"/>
      <c r="H264" s="204"/>
      <c r="I264" s="204"/>
      <c r="J264" s="204"/>
      <c r="K264" s="204"/>
      <c r="L264" s="12" t="s">
        <v>36</v>
      </c>
      <c r="M264" s="12" t="s">
        <v>26</v>
      </c>
      <c r="N264" s="8">
        <v>42092.7</v>
      </c>
      <c r="O264" s="8">
        <v>42051.199999999997</v>
      </c>
      <c r="P264" s="8">
        <v>38202</v>
      </c>
      <c r="Q264" s="8">
        <v>35002</v>
      </c>
      <c r="R264" s="8">
        <v>35002</v>
      </c>
      <c r="S264" s="8">
        <v>35002</v>
      </c>
    </row>
    <row r="265" spans="1:19" ht="14.25" customHeight="1">
      <c r="A265" s="204"/>
      <c r="B265" s="208"/>
      <c r="C265" s="204"/>
      <c r="D265" s="204"/>
      <c r="E265" s="204"/>
      <c r="F265" s="204"/>
      <c r="G265" s="204"/>
      <c r="H265" s="204"/>
      <c r="I265" s="204"/>
      <c r="J265" s="204"/>
      <c r="K265" s="204"/>
      <c r="L265" s="12" t="s">
        <v>36</v>
      </c>
      <c r="M265" s="12" t="s">
        <v>28</v>
      </c>
      <c r="N265" s="8">
        <v>20622.3</v>
      </c>
      <c r="O265" s="8">
        <v>20516.599999999999</v>
      </c>
      <c r="P265" s="8">
        <v>22607.5</v>
      </c>
      <c r="Q265" s="8">
        <v>23735.3</v>
      </c>
      <c r="R265" s="8">
        <v>25839.599999999999</v>
      </c>
      <c r="S265" s="8">
        <v>28084.3</v>
      </c>
    </row>
    <row r="266" spans="1:19" ht="14.25" customHeight="1">
      <c r="A266" s="204"/>
      <c r="B266" s="208"/>
      <c r="C266" s="204"/>
      <c r="D266" s="204"/>
      <c r="E266" s="204"/>
      <c r="F266" s="204"/>
      <c r="G266" s="204"/>
      <c r="H266" s="204"/>
      <c r="I266" s="204"/>
      <c r="J266" s="204"/>
      <c r="K266" s="204"/>
      <c r="L266" s="12" t="s">
        <v>33</v>
      </c>
      <c r="M266" s="12" t="s">
        <v>27</v>
      </c>
      <c r="N266" s="8">
        <v>0</v>
      </c>
      <c r="O266" s="8">
        <v>0</v>
      </c>
      <c r="P266" s="8">
        <v>0</v>
      </c>
      <c r="Q266" s="8">
        <v>0</v>
      </c>
      <c r="R266" s="8">
        <v>0</v>
      </c>
      <c r="S266" s="8">
        <v>0</v>
      </c>
    </row>
    <row r="267" spans="1:19" ht="16.5" customHeight="1">
      <c r="A267" s="204"/>
      <c r="B267" s="208"/>
      <c r="C267" s="204"/>
      <c r="D267" s="204"/>
      <c r="E267" s="204"/>
      <c r="F267" s="204"/>
      <c r="G267" s="204"/>
      <c r="H267" s="204"/>
      <c r="I267" s="204"/>
      <c r="J267" s="204"/>
      <c r="K267" s="204"/>
      <c r="L267" s="12" t="s">
        <v>33</v>
      </c>
      <c r="M267" s="12" t="s">
        <v>30</v>
      </c>
      <c r="N267" s="8">
        <v>16692.599999999999</v>
      </c>
      <c r="O267" s="8">
        <v>16309.8</v>
      </c>
      <c r="P267" s="8">
        <v>17448.8</v>
      </c>
      <c r="Q267" s="8">
        <v>17672.400000000001</v>
      </c>
      <c r="R267" s="8">
        <v>18332.7</v>
      </c>
      <c r="S267" s="8">
        <v>19301.599999999999</v>
      </c>
    </row>
    <row r="268" spans="1:19" ht="87" customHeight="1">
      <c r="A268" s="5" t="s">
        <v>273</v>
      </c>
      <c r="B268" s="6">
        <v>2200</v>
      </c>
      <c r="C268" s="7" t="s">
        <v>25</v>
      </c>
      <c r="D268" s="7" t="s">
        <v>25</v>
      </c>
      <c r="E268" s="7" t="s">
        <v>25</v>
      </c>
      <c r="F268" s="7" t="s">
        <v>25</v>
      </c>
      <c r="G268" s="7" t="s">
        <v>25</v>
      </c>
      <c r="H268" s="7" t="s">
        <v>25</v>
      </c>
      <c r="I268" s="7" t="s">
        <v>25</v>
      </c>
      <c r="J268" s="7" t="s">
        <v>25</v>
      </c>
      <c r="K268" s="7" t="s">
        <v>25</v>
      </c>
      <c r="L268" s="11"/>
      <c r="M268" s="11"/>
      <c r="N268" s="8">
        <v>389064</v>
      </c>
      <c r="O268" s="8">
        <v>375871.8</v>
      </c>
      <c r="P268" s="8">
        <v>717936.8</v>
      </c>
      <c r="Q268" s="8">
        <v>954313.1</v>
      </c>
      <c r="R268" s="8">
        <v>1206252.8</v>
      </c>
      <c r="S268" s="8">
        <v>1410851.2</v>
      </c>
    </row>
    <row r="269" spans="1:19" ht="61.5" customHeight="1">
      <c r="A269" s="5" t="s">
        <v>274</v>
      </c>
      <c r="B269" s="6">
        <v>2201</v>
      </c>
      <c r="C269" s="7" t="s">
        <v>25</v>
      </c>
      <c r="D269" s="7" t="s">
        <v>25</v>
      </c>
      <c r="E269" s="7" t="s">
        <v>25</v>
      </c>
      <c r="F269" s="7" t="s">
        <v>25</v>
      </c>
      <c r="G269" s="7" t="s">
        <v>25</v>
      </c>
      <c r="H269" s="7" t="s">
        <v>25</v>
      </c>
      <c r="I269" s="7" t="s">
        <v>25</v>
      </c>
      <c r="J269" s="7" t="s">
        <v>25</v>
      </c>
      <c r="K269" s="7" t="s">
        <v>25</v>
      </c>
      <c r="L269" s="11"/>
      <c r="M269" s="11"/>
      <c r="N269" s="8">
        <v>52456.3</v>
      </c>
      <c r="O269" s="8">
        <v>50878.7</v>
      </c>
      <c r="P269" s="8">
        <v>286630.89999999997</v>
      </c>
      <c r="Q269" s="8">
        <v>70883.899999999994</v>
      </c>
      <c r="R269" s="8">
        <v>73556.5</v>
      </c>
      <c r="S269" s="8">
        <v>73595.199999999997</v>
      </c>
    </row>
    <row r="270" spans="1:19" ht="116.25" customHeight="1">
      <c r="A270" s="5" t="s">
        <v>275</v>
      </c>
      <c r="B270" s="6">
        <v>2202</v>
      </c>
      <c r="C270" s="5" t="s">
        <v>128</v>
      </c>
      <c r="D270" s="5" t="s">
        <v>276</v>
      </c>
      <c r="E270" s="5" t="s">
        <v>130</v>
      </c>
      <c r="F270" s="5" t="s">
        <v>277</v>
      </c>
      <c r="G270" s="30" t="s">
        <v>76</v>
      </c>
      <c r="H270" s="5" t="s">
        <v>278</v>
      </c>
      <c r="I270" s="5" t="s">
        <v>279</v>
      </c>
      <c r="J270" s="5" t="s">
        <v>103</v>
      </c>
      <c r="K270" s="5" t="s">
        <v>230</v>
      </c>
      <c r="L270" s="12" t="s">
        <v>38</v>
      </c>
      <c r="M270" s="12" t="s">
        <v>26</v>
      </c>
      <c r="N270" s="8">
        <v>34805</v>
      </c>
      <c r="O270" s="8">
        <v>34805</v>
      </c>
      <c r="P270" s="8">
        <v>35768.9</v>
      </c>
      <c r="Q270" s="8">
        <v>40883.9</v>
      </c>
      <c r="R270" s="8">
        <v>43556.5</v>
      </c>
      <c r="S270" s="8">
        <v>43595.199999999997</v>
      </c>
    </row>
    <row r="271" spans="1:19" ht="30" customHeight="1">
      <c r="A271" s="5" t="s">
        <v>280</v>
      </c>
      <c r="B271" s="6">
        <v>2203</v>
      </c>
      <c r="C271" s="9"/>
      <c r="D271" s="26"/>
      <c r="E271" s="26"/>
      <c r="F271" s="26"/>
      <c r="G271" s="26"/>
      <c r="H271" s="26"/>
      <c r="I271" s="26"/>
      <c r="J271" s="26"/>
      <c r="K271" s="26"/>
      <c r="L271" s="11"/>
      <c r="M271" s="11"/>
      <c r="N271" s="8">
        <v>0</v>
      </c>
      <c r="O271" s="8">
        <v>0</v>
      </c>
      <c r="P271" s="8">
        <v>0</v>
      </c>
      <c r="Q271" s="8">
        <v>0</v>
      </c>
      <c r="R271" s="8">
        <v>0</v>
      </c>
      <c r="S271" s="8">
        <v>0</v>
      </c>
    </row>
    <row r="272" spans="1:19" ht="30" customHeight="1">
      <c r="A272" s="5" t="s">
        <v>281</v>
      </c>
      <c r="B272" s="6">
        <v>2204</v>
      </c>
      <c r="C272" s="9"/>
      <c r="D272" s="26"/>
      <c r="E272" s="26"/>
      <c r="F272" s="26"/>
      <c r="G272" s="26"/>
      <c r="H272" s="26"/>
      <c r="I272" s="26"/>
      <c r="J272" s="26"/>
      <c r="K272" s="26"/>
      <c r="L272" s="11"/>
      <c r="M272" s="11"/>
      <c r="N272" s="8">
        <v>0</v>
      </c>
      <c r="O272" s="8">
        <v>0</v>
      </c>
      <c r="P272" s="8">
        <v>0</v>
      </c>
      <c r="Q272" s="8">
        <v>0</v>
      </c>
      <c r="R272" s="8">
        <v>0</v>
      </c>
      <c r="S272" s="8">
        <v>0</v>
      </c>
    </row>
    <row r="273" spans="1:19" ht="60">
      <c r="A273" s="5" t="s">
        <v>282</v>
      </c>
      <c r="B273" s="6">
        <v>2205</v>
      </c>
      <c r="C273" s="9"/>
      <c r="D273" s="26"/>
      <c r="E273" s="26"/>
      <c r="F273" s="26"/>
      <c r="G273" s="26"/>
      <c r="H273" s="26"/>
      <c r="I273" s="26"/>
      <c r="J273" s="26"/>
      <c r="K273" s="26"/>
      <c r="L273" s="11"/>
      <c r="M273" s="11"/>
      <c r="N273" s="8">
        <v>0</v>
      </c>
      <c r="O273" s="8">
        <v>0</v>
      </c>
      <c r="P273" s="8">
        <v>0</v>
      </c>
      <c r="Q273" s="8">
        <v>0</v>
      </c>
      <c r="R273" s="8">
        <v>0</v>
      </c>
      <c r="S273" s="8">
        <v>0</v>
      </c>
    </row>
    <row r="274" spans="1:19" ht="61.5" customHeight="1">
      <c r="A274" s="5" t="s">
        <v>283</v>
      </c>
      <c r="B274" s="6">
        <v>2206</v>
      </c>
      <c r="C274" s="9"/>
      <c r="D274" s="26"/>
      <c r="E274" s="26"/>
      <c r="F274" s="26"/>
      <c r="G274" s="26"/>
      <c r="H274" s="26"/>
      <c r="I274" s="26"/>
      <c r="J274" s="26"/>
      <c r="K274" s="26"/>
      <c r="L274" s="11"/>
      <c r="M274" s="11"/>
      <c r="N274" s="8">
        <v>0</v>
      </c>
      <c r="O274" s="8">
        <v>0</v>
      </c>
      <c r="P274" s="8">
        <v>0</v>
      </c>
      <c r="Q274" s="8">
        <v>0</v>
      </c>
      <c r="R274" s="8">
        <v>0</v>
      </c>
      <c r="S274" s="8">
        <v>0</v>
      </c>
    </row>
    <row r="275" spans="1:19" ht="23.25" customHeight="1">
      <c r="A275" s="5" t="s">
        <v>284</v>
      </c>
      <c r="B275" s="6">
        <v>2207</v>
      </c>
      <c r="C275" s="9"/>
      <c r="D275" s="26"/>
      <c r="E275" s="26"/>
      <c r="F275" s="26"/>
      <c r="G275" s="26"/>
      <c r="H275" s="26"/>
      <c r="I275" s="26"/>
      <c r="J275" s="26"/>
      <c r="K275" s="26"/>
      <c r="L275" s="11"/>
      <c r="M275" s="11"/>
      <c r="N275" s="8">
        <v>0</v>
      </c>
      <c r="O275" s="8">
        <v>0</v>
      </c>
      <c r="P275" s="8">
        <v>0</v>
      </c>
      <c r="Q275" s="8">
        <v>0</v>
      </c>
      <c r="R275" s="8">
        <v>0</v>
      </c>
      <c r="S275" s="8">
        <v>0</v>
      </c>
    </row>
    <row r="276" spans="1:19" ht="171" customHeight="1">
      <c r="A276" s="187" t="s">
        <v>285</v>
      </c>
      <c r="B276" s="197">
        <v>2208</v>
      </c>
      <c r="C276" s="187" t="s">
        <v>45</v>
      </c>
      <c r="D276" s="200" t="s">
        <v>286</v>
      </c>
      <c r="E276" s="187" t="s">
        <v>287</v>
      </c>
      <c r="F276" s="187" t="s">
        <v>587</v>
      </c>
      <c r="G276" s="187" t="s">
        <v>319</v>
      </c>
      <c r="H276" s="187" t="s">
        <v>588</v>
      </c>
      <c r="I276" s="190"/>
      <c r="J276" s="190"/>
      <c r="K276" s="190"/>
      <c r="L276" s="12"/>
      <c r="M276" s="12"/>
      <c r="N276" s="8">
        <v>0</v>
      </c>
      <c r="O276" s="8">
        <v>0</v>
      </c>
      <c r="P276" s="8">
        <v>220419.4</v>
      </c>
      <c r="Q276" s="8">
        <v>0</v>
      </c>
      <c r="R276" s="8">
        <v>0</v>
      </c>
      <c r="S276" s="8">
        <v>0</v>
      </c>
    </row>
    <row r="277" spans="1:19" ht="36.75" customHeight="1">
      <c r="A277" s="188"/>
      <c r="B277" s="198"/>
      <c r="C277" s="188"/>
      <c r="D277" s="201"/>
      <c r="E277" s="188"/>
      <c r="F277" s="188"/>
      <c r="G277" s="188"/>
      <c r="H277" s="188"/>
      <c r="I277" s="191"/>
      <c r="J277" s="191"/>
      <c r="K277" s="191"/>
      <c r="L277" s="34" t="s">
        <v>29</v>
      </c>
      <c r="M277" s="34" t="s">
        <v>39</v>
      </c>
      <c r="N277" s="8">
        <v>0</v>
      </c>
      <c r="O277" s="8">
        <v>0</v>
      </c>
      <c r="P277" s="8">
        <v>218446.4</v>
      </c>
      <c r="Q277" s="8">
        <v>0</v>
      </c>
      <c r="R277" s="8">
        <v>0</v>
      </c>
      <c r="S277" s="8">
        <v>0</v>
      </c>
    </row>
    <row r="278" spans="1:19" ht="36.75" customHeight="1">
      <c r="A278" s="189"/>
      <c r="B278" s="199"/>
      <c r="C278" s="189"/>
      <c r="D278" s="202"/>
      <c r="E278" s="189"/>
      <c r="F278" s="189"/>
      <c r="G278" s="189"/>
      <c r="H278" s="189"/>
      <c r="I278" s="192"/>
      <c r="J278" s="192"/>
      <c r="K278" s="192"/>
      <c r="L278" s="34" t="s">
        <v>30</v>
      </c>
      <c r="M278" s="34" t="s">
        <v>28</v>
      </c>
      <c r="N278" s="8">
        <v>0</v>
      </c>
      <c r="O278" s="8">
        <v>0</v>
      </c>
      <c r="P278" s="8">
        <v>1973</v>
      </c>
      <c r="Q278" s="8">
        <v>0</v>
      </c>
      <c r="R278" s="8">
        <v>0</v>
      </c>
      <c r="S278" s="8">
        <v>0</v>
      </c>
    </row>
    <row r="279" spans="1:19" ht="62.25" customHeight="1">
      <c r="A279" s="5" t="s">
        <v>288</v>
      </c>
      <c r="B279" s="6">
        <v>2209</v>
      </c>
      <c r="C279" s="9"/>
      <c r="D279" s="26"/>
      <c r="E279" s="26"/>
      <c r="F279" s="26"/>
      <c r="G279" s="26"/>
      <c r="H279" s="26"/>
      <c r="I279" s="26"/>
      <c r="J279" s="26"/>
      <c r="K279" s="26"/>
      <c r="L279" s="11"/>
      <c r="M279" s="11"/>
      <c r="N279" s="8">
        <v>0</v>
      </c>
      <c r="O279" s="8">
        <v>0</v>
      </c>
      <c r="P279" s="8">
        <v>0</v>
      </c>
      <c r="Q279" s="8">
        <v>0</v>
      </c>
      <c r="R279" s="8">
        <v>0</v>
      </c>
      <c r="S279" s="8">
        <v>0</v>
      </c>
    </row>
    <row r="280" spans="1:19" ht="74.25" customHeight="1">
      <c r="A280" s="5" t="s">
        <v>289</v>
      </c>
      <c r="B280" s="6">
        <v>2210</v>
      </c>
      <c r="C280" s="9"/>
      <c r="D280" s="26"/>
      <c r="E280" s="26"/>
      <c r="F280" s="26"/>
      <c r="G280" s="26"/>
      <c r="H280" s="26"/>
      <c r="I280" s="26"/>
      <c r="J280" s="26"/>
      <c r="K280" s="26"/>
      <c r="L280" s="11"/>
      <c r="M280" s="11"/>
      <c r="N280" s="8">
        <v>0</v>
      </c>
      <c r="O280" s="8">
        <v>0</v>
      </c>
      <c r="P280" s="8">
        <v>0</v>
      </c>
      <c r="Q280" s="8">
        <v>0</v>
      </c>
      <c r="R280" s="8">
        <v>0</v>
      </c>
      <c r="S280" s="8">
        <v>0</v>
      </c>
    </row>
    <row r="281" spans="1:19" ht="38.25" customHeight="1">
      <c r="A281" s="5" t="s">
        <v>290</v>
      </c>
      <c r="B281" s="6">
        <v>2211</v>
      </c>
      <c r="C281" s="9"/>
      <c r="D281" s="26"/>
      <c r="E281" s="26"/>
      <c r="F281" s="26"/>
      <c r="G281" s="26"/>
      <c r="H281" s="26"/>
      <c r="I281" s="26"/>
      <c r="J281" s="26"/>
      <c r="K281" s="26"/>
      <c r="L281" s="11"/>
      <c r="M281" s="11"/>
      <c r="N281" s="8">
        <v>0</v>
      </c>
      <c r="O281" s="8">
        <v>0</v>
      </c>
      <c r="P281" s="8">
        <v>0</v>
      </c>
      <c r="Q281" s="8">
        <v>0</v>
      </c>
      <c r="R281" s="8">
        <v>0</v>
      </c>
      <c r="S281" s="8">
        <v>0</v>
      </c>
    </row>
    <row r="282" spans="1:19" ht="133.5" customHeight="1">
      <c r="A282" s="5" t="s">
        <v>291</v>
      </c>
      <c r="B282" s="6">
        <v>2212</v>
      </c>
      <c r="C282" s="9"/>
      <c r="D282" s="26"/>
      <c r="E282" s="26"/>
      <c r="F282" s="26"/>
      <c r="G282" s="26"/>
      <c r="H282" s="26"/>
      <c r="I282" s="26"/>
      <c r="J282" s="26"/>
      <c r="K282" s="26"/>
      <c r="L282" s="11"/>
      <c r="M282" s="11"/>
      <c r="N282" s="8">
        <v>0</v>
      </c>
      <c r="O282" s="8">
        <v>0</v>
      </c>
      <c r="P282" s="8">
        <v>0</v>
      </c>
      <c r="Q282" s="8">
        <v>0</v>
      </c>
      <c r="R282" s="8">
        <v>0</v>
      </c>
      <c r="S282" s="8">
        <v>0</v>
      </c>
    </row>
    <row r="283" spans="1:19" ht="62.25" customHeight="1">
      <c r="A283" s="5" t="s">
        <v>292</v>
      </c>
      <c r="B283" s="6">
        <v>2213</v>
      </c>
      <c r="C283" s="9"/>
      <c r="D283" s="26"/>
      <c r="E283" s="26"/>
      <c r="F283" s="26"/>
      <c r="G283" s="26"/>
      <c r="H283" s="26"/>
      <c r="I283" s="26"/>
      <c r="J283" s="26"/>
      <c r="K283" s="26"/>
      <c r="L283" s="11"/>
      <c r="M283" s="11"/>
      <c r="N283" s="8">
        <v>0</v>
      </c>
      <c r="O283" s="8">
        <v>0</v>
      </c>
      <c r="P283" s="8">
        <v>0</v>
      </c>
      <c r="Q283" s="8">
        <v>0</v>
      </c>
      <c r="R283" s="8">
        <v>0</v>
      </c>
      <c r="S283" s="8">
        <v>0</v>
      </c>
    </row>
    <row r="284" spans="1:19" ht="190.5" customHeight="1">
      <c r="A284" s="5" t="s">
        <v>293</v>
      </c>
      <c r="B284" s="6">
        <v>2214</v>
      </c>
      <c r="C284" s="5" t="s">
        <v>294</v>
      </c>
      <c r="D284" s="5" t="s">
        <v>295</v>
      </c>
      <c r="E284" s="5" t="s">
        <v>296</v>
      </c>
      <c r="F284" s="5" t="s">
        <v>297</v>
      </c>
      <c r="G284" s="5" t="s">
        <v>76</v>
      </c>
      <c r="H284" s="5" t="s">
        <v>298</v>
      </c>
      <c r="I284" s="5" t="s">
        <v>589</v>
      </c>
      <c r="J284" s="5" t="s">
        <v>590</v>
      </c>
      <c r="K284" s="5" t="s">
        <v>591</v>
      </c>
      <c r="L284" s="12" t="s">
        <v>299</v>
      </c>
      <c r="M284" s="12" t="s">
        <v>300</v>
      </c>
      <c r="N284" s="8">
        <v>17651.3</v>
      </c>
      <c r="O284" s="8">
        <v>16073.7</v>
      </c>
      <c r="P284" s="8">
        <v>30442.6</v>
      </c>
      <c r="Q284" s="8">
        <v>30000</v>
      </c>
      <c r="R284" s="8">
        <v>30000</v>
      </c>
      <c r="S284" s="8">
        <v>30000</v>
      </c>
    </row>
    <row r="285" spans="1:19" ht="60" customHeight="1">
      <c r="A285" s="5" t="s">
        <v>301</v>
      </c>
      <c r="B285" s="6">
        <v>2215</v>
      </c>
      <c r="C285" s="9"/>
      <c r="D285" s="26"/>
      <c r="E285" s="26"/>
      <c r="F285" s="26"/>
      <c r="G285" s="26"/>
      <c r="H285" s="26"/>
      <c r="I285" s="26"/>
      <c r="J285" s="26"/>
      <c r="K285" s="26"/>
      <c r="L285" s="11"/>
      <c r="M285" s="11"/>
      <c r="N285" s="8">
        <v>0</v>
      </c>
      <c r="O285" s="8">
        <v>0</v>
      </c>
      <c r="P285" s="8">
        <v>0</v>
      </c>
      <c r="Q285" s="8">
        <v>0</v>
      </c>
      <c r="R285" s="8">
        <v>0</v>
      </c>
      <c r="S285" s="8">
        <v>0</v>
      </c>
    </row>
    <row r="286" spans="1:19" ht="54.75" customHeight="1">
      <c r="A286" s="5" t="s">
        <v>302</v>
      </c>
      <c r="B286" s="29">
        <v>2216</v>
      </c>
      <c r="C286" s="9"/>
      <c r="D286" s="26"/>
      <c r="E286" s="26"/>
      <c r="F286" s="26"/>
      <c r="G286" s="26"/>
      <c r="H286" s="26"/>
      <c r="I286" s="26"/>
      <c r="J286" s="26"/>
      <c r="K286" s="26"/>
      <c r="L286" s="11"/>
      <c r="M286" s="11"/>
      <c r="N286" s="8"/>
      <c r="O286" s="8"/>
      <c r="P286" s="8"/>
      <c r="Q286" s="8"/>
      <c r="R286" s="8"/>
      <c r="S286" s="8"/>
    </row>
    <row r="287" spans="1:19" ht="56.25" customHeight="1">
      <c r="A287" s="5" t="s">
        <v>303</v>
      </c>
      <c r="B287" s="29">
        <v>2217</v>
      </c>
      <c r="C287" s="9"/>
      <c r="D287" s="26"/>
      <c r="E287" s="26"/>
      <c r="F287" s="26"/>
      <c r="G287" s="26"/>
      <c r="H287" s="26"/>
      <c r="I287" s="26"/>
      <c r="J287" s="26"/>
      <c r="K287" s="26"/>
      <c r="L287" s="11"/>
      <c r="M287" s="11"/>
      <c r="N287" s="8"/>
      <c r="O287" s="8"/>
      <c r="P287" s="8"/>
      <c r="Q287" s="8"/>
      <c r="R287" s="8"/>
      <c r="S287" s="8"/>
    </row>
    <row r="288" spans="1:19" ht="66.75" customHeight="1">
      <c r="A288" s="5" t="s">
        <v>304</v>
      </c>
      <c r="B288" s="29">
        <v>2218</v>
      </c>
      <c r="C288" s="9"/>
      <c r="D288" s="26"/>
      <c r="E288" s="26"/>
      <c r="F288" s="26"/>
      <c r="G288" s="26"/>
      <c r="H288" s="26"/>
      <c r="I288" s="26"/>
      <c r="J288" s="26"/>
      <c r="K288" s="26"/>
      <c r="L288" s="11"/>
      <c r="M288" s="11"/>
      <c r="N288" s="8"/>
      <c r="O288" s="8"/>
      <c r="P288" s="8"/>
      <c r="Q288" s="8"/>
      <c r="R288" s="8"/>
      <c r="S288" s="8"/>
    </row>
    <row r="289" spans="1:19" ht="54" customHeight="1">
      <c r="A289" s="5" t="s">
        <v>305</v>
      </c>
      <c r="B289" s="29">
        <v>2219</v>
      </c>
      <c r="C289" s="9"/>
      <c r="D289" s="26"/>
      <c r="E289" s="26"/>
      <c r="F289" s="26"/>
      <c r="G289" s="26"/>
      <c r="H289" s="26"/>
      <c r="I289" s="26"/>
      <c r="J289" s="26"/>
      <c r="K289" s="26"/>
      <c r="L289" s="11"/>
      <c r="M289" s="11"/>
      <c r="N289" s="8"/>
      <c r="O289" s="8"/>
      <c r="P289" s="8"/>
      <c r="Q289" s="8"/>
      <c r="R289" s="8"/>
      <c r="S289" s="8"/>
    </row>
    <row r="290" spans="1:19" ht="51" customHeight="1">
      <c r="A290" s="5" t="s">
        <v>306</v>
      </c>
      <c r="B290" s="29">
        <v>2220</v>
      </c>
      <c r="C290" s="9"/>
      <c r="D290" s="26"/>
      <c r="E290" s="26"/>
      <c r="F290" s="26"/>
      <c r="G290" s="26"/>
      <c r="H290" s="26"/>
      <c r="I290" s="26"/>
      <c r="J290" s="26"/>
      <c r="K290" s="26"/>
      <c r="L290" s="11"/>
      <c r="M290" s="11"/>
      <c r="N290" s="8"/>
      <c r="O290" s="8"/>
      <c r="P290" s="8"/>
      <c r="Q290" s="8"/>
      <c r="R290" s="8"/>
      <c r="S290" s="8"/>
    </row>
    <row r="291" spans="1:19" ht="75" customHeight="1">
      <c r="A291" s="5" t="s">
        <v>307</v>
      </c>
      <c r="B291" s="29">
        <v>2300</v>
      </c>
      <c r="C291" s="7" t="s">
        <v>25</v>
      </c>
      <c r="D291" s="7" t="s">
        <v>25</v>
      </c>
      <c r="E291" s="7" t="s">
        <v>25</v>
      </c>
      <c r="F291" s="7" t="s">
        <v>25</v>
      </c>
      <c r="G291" s="7" t="s">
        <v>25</v>
      </c>
      <c r="H291" s="7" t="s">
        <v>25</v>
      </c>
      <c r="I291" s="7" t="s">
        <v>25</v>
      </c>
      <c r="J291" s="7" t="s">
        <v>25</v>
      </c>
      <c r="K291" s="7" t="s">
        <v>25</v>
      </c>
      <c r="L291" s="11"/>
      <c r="M291" s="11"/>
      <c r="N291" s="8">
        <v>78586</v>
      </c>
      <c r="O291" s="8">
        <v>77821</v>
      </c>
      <c r="P291" s="8">
        <v>58158.400000000001</v>
      </c>
      <c r="Q291" s="8">
        <v>90959.5</v>
      </c>
      <c r="R291" s="8">
        <v>92639.7</v>
      </c>
      <c r="S291" s="8">
        <v>92702.5</v>
      </c>
    </row>
    <row r="292" spans="1:19" ht="41.25" customHeight="1">
      <c r="A292" s="5" t="s">
        <v>308</v>
      </c>
      <c r="B292" s="6">
        <v>2301</v>
      </c>
      <c r="C292" s="5" t="s">
        <v>45</v>
      </c>
      <c r="D292" s="30" t="s">
        <v>309</v>
      </c>
      <c r="E292" s="5" t="s">
        <v>310</v>
      </c>
      <c r="F292" s="30"/>
      <c r="G292" s="30"/>
      <c r="H292" s="30"/>
      <c r="I292" s="5" t="s">
        <v>311</v>
      </c>
      <c r="J292" s="30" t="s">
        <v>76</v>
      </c>
      <c r="K292" s="5" t="s">
        <v>312</v>
      </c>
      <c r="L292" s="12" t="s">
        <v>36</v>
      </c>
      <c r="M292" s="12" t="s">
        <v>28</v>
      </c>
      <c r="N292" s="8">
        <v>18505</v>
      </c>
      <c r="O292" s="8">
        <v>17760</v>
      </c>
      <c r="P292" s="8">
        <v>18875</v>
      </c>
      <c r="Q292" s="8">
        <v>18000</v>
      </c>
      <c r="R292" s="8">
        <v>18000</v>
      </c>
      <c r="S292" s="8">
        <v>18000</v>
      </c>
    </row>
    <row r="293" spans="1:19" ht="90.75" customHeight="1">
      <c r="A293" s="5" t="s">
        <v>313</v>
      </c>
      <c r="B293" s="6">
        <v>2302</v>
      </c>
      <c r="C293" s="5" t="s">
        <v>314</v>
      </c>
      <c r="D293" s="30" t="s">
        <v>309</v>
      </c>
      <c r="E293" s="5" t="s">
        <v>310</v>
      </c>
      <c r="F293" s="30"/>
      <c r="G293" s="30"/>
      <c r="H293" s="30"/>
      <c r="I293" s="5" t="s">
        <v>315</v>
      </c>
      <c r="J293" s="30" t="s">
        <v>76</v>
      </c>
      <c r="K293" s="5" t="s">
        <v>316</v>
      </c>
      <c r="L293" s="12" t="s">
        <v>36</v>
      </c>
      <c r="M293" s="12" t="s">
        <v>28</v>
      </c>
      <c r="N293" s="8">
        <v>20</v>
      </c>
      <c r="O293" s="8">
        <v>0</v>
      </c>
      <c r="P293" s="8">
        <v>100</v>
      </c>
      <c r="Q293" s="8">
        <v>100</v>
      </c>
      <c r="R293" s="8">
        <v>100</v>
      </c>
      <c r="S293" s="8">
        <v>100</v>
      </c>
    </row>
    <row r="294" spans="1:19" ht="343.5" customHeight="1">
      <c r="A294" s="204" t="s">
        <v>317</v>
      </c>
      <c r="B294" s="208">
        <v>2303</v>
      </c>
      <c r="C294" s="204" t="s">
        <v>318</v>
      </c>
      <c r="D294" s="204" t="s">
        <v>319</v>
      </c>
      <c r="E294" s="204" t="s">
        <v>320</v>
      </c>
      <c r="F294" s="204" t="s">
        <v>321</v>
      </c>
      <c r="G294" s="204" t="s">
        <v>322</v>
      </c>
      <c r="H294" s="204" t="s">
        <v>323</v>
      </c>
      <c r="I294" s="204" t="s">
        <v>324</v>
      </c>
      <c r="J294" s="209" t="s">
        <v>76</v>
      </c>
      <c r="K294" s="204" t="s">
        <v>325</v>
      </c>
      <c r="L294" s="12" t="s">
        <v>36</v>
      </c>
      <c r="M294" s="12" t="s">
        <v>28</v>
      </c>
      <c r="N294" s="8">
        <v>0</v>
      </c>
      <c r="O294" s="8">
        <v>0</v>
      </c>
      <c r="P294" s="8">
        <v>0</v>
      </c>
      <c r="Q294" s="8">
        <v>0</v>
      </c>
      <c r="R294" s="8">
        <v>0</v>
      </c>
      <c r="S294" s="8">
        <v>0</v>
      </c>
    </row>
    <row r="295" spans="1:19" ht="54.75" customHeight="1">
      <c r="A295" s="204"/>
      <c r="B295" s="208"/>
      <c r="C295" s="204"/>
      <c r="D295" s="204"/>
      <c r="E295" s="204"/>
      <c r="F295" s="204"/>
      <c r="G295" s="204"/>
      <c r="H295" s="204"/>
      <c r="I295" s="204"/>
      <c r="J295" s="209"/>
      <c r="K295" s="204"/>
      <c r="L295" s="12" t="s">
        <v>36</v>
      </c>
      <c r="M295" s="12" t="s">
        <v>29</v>
      </c>
      <c r="N295" s="8">
        <v>60061</v>
      </c>
      <c r="O295" s="8">
        <v>60061</v>
      </c>
      <c r="P295" s="8">
        <v>39183.4</v>
      </c>
      <c r="Q295" s="8">
        <v>72859.5</v>
      </c>
      <c r="R295" s="8">
        <v>74539.7</v>
      </c>
      <c r="S295" s="8">
        <v>74602.5</v>
      </c>
    </row>
    <row r="296" spans="1:19" ht="84.75" customHeight="1">
      <c r="A296" s="25" t="s">
        <v>326</v>
      </c>
      <c r="B296" s="29">
        <v>2400</v>
      </c>
      <c r="C296" s="7" t="s">
        <v>25</v>
      </c>
      <c r="D296" s="7" t="s">
        <v>25</v>
      </c>
      <c r="E296" s="7" t="s">
        <v>25</v>
      </c>
      <c r="F296" s="7" t="s">
        <v>25</v>
      </c>
      <c r="G296" s="7" t="s">
        <v>25</v>
      </c>
      <c r="H296" s="7" t="s">
        <v>25</v>
      </c>
      <c r="I296" s="7" t="s">
        <v>25</v>
      </c>
      <c r="J296" s="7" t="s">
        <v>25</v>
      </c>
      <c r="K296" s="7" t="s">
        <v>25</v>
      </c>
      <c r="L296" s="11"/>
      <c r="M296" s="11"/>
      <c r="N296" s="8">
        <v>258021.7</v>
      </c>
      <c r="O296" s="8">
        <v>247172.1</v>
      </c>
      <c r="P296" s="8">
        <v>373147.5</v>
      </c>
      <c r="Q296" s="8">
        <v>792469.7</v>
      </c>
      <c r="R296" s="8">
        <v>1040056.6</v>
      </c>
      <c r="S296" s="8">
        <v>1244553.5</v>
      </c>
    </row>
    <row r="297" spans="1:19" ht="90" customHeight="1">
      <c r="A297" s="5" t="s">
        <v>327</v>
      </c>
      <c r="B297" s="6">
        <v>2401</v>
      </c>
      <c r="C297" s="5" t="s">
        <v>328</v>
      </c>
      <c r="D297" s="5" t="s">
        <v>329</v>
      </c>
      <c r="E297" s="5" t="s">
        <v>151</v>
      </c>
      <c r="F297" s="30"/>
      <c r="G297" s="30"/>
      <c r="H297" s="30"/>
      <c r="I297" s="5" t="s">
        <v>330</v>
      </c>
      <c r="J297" s="30" t="s">
        <v>76</v>
      </c>
      <c r="K297" s="5" t="s">
        <v>331</v>
      </c>
      <c r="L297" s="12" t="s">
        <v>34</v>
      </c>
      <c r="M297" s="12" t="s">
        <v>26</v>
      </c>
      <c r="N297" s="8">
        <v>258021.7</v>
      </c>
      <c r="O297" s="8">
        <v>247172.1</v>
      </c>
      <c r="P297" s="8">
        <v>373147.5</v>
      </c>
      <c r="Q297" s="8">
        <v>792469.7</v>
      </c>
      <c r="R297" s="8">
        <v>1040056.6</v>
      </c>
      <c r="S297" s="8">
        <v>1244553.5</v>
      </c>
    </row>
    <row r="298" spans="1:19" ht="108.75" customHeight="1">
      <c r="A298" s="5" t="s">
        <v>332</v>
      </c>
      <c r="B298" s="6">
        <v>2500</v>
      </c>
      <c r="C298" s="7" t="s">
        <v>25</v>
      </c>
      <c r="D298" s="7" t="s">
        <v>25</v>
      </c>
      <c r="E298" s="7" t="s">
        <v>25</v>
      </c>
      <c r="F298" s="7" t="s">
        <v>25</v>
      </c>
      <c r="G298" s="7" t="s">
        <v>25</v>
      </c>
      <c r="H298" s="7" t="s">
        <v>25</v>
      </c>
      <c r="I298" s="7" t="s">
        <v>25</v>
      </c>
      <c r="J298" s="7" t="s">
        <v>25</v>
      </c>
      <c r="K298" s="7" t="s">
        <v>25</v>
      </c>
      <c r="L298" s="11"/>
      <c r="M298" s="11"/>
      <c r="N298" s="8">
        <v>6585382.4000000004</v>
      </c>
      <c r="O298" s="8">
        <v>6576112.8000000007</v>
      </c>
      <c r="P298" s="8">
        <v>7440114.0000000009</v>
      </c>
      <c r="Q298" s="8">
        <v>8315390.1299999999</v>
      </c>
      <c r="R298" s="8">
        <v>8999773.8400000017</v>
      </c>
      <c r="S298" s="8">
        <v>9642574.9400000013</v>
      </c>
    </row>
    <row r="299" spans="1:19" ht="53.25" customHeight="1">
      <c r="A299" s="5" t="s">
        <v>333</v>
      </c>
      <c r="B299" s="6">
        <v>2501</v>
      </c>
      <c r="C299" s="7" t="s">
        <v>25</v>
      </c>
      <c r="D299" s="7" t="s">
        <v>25</v>
      </c>
      <c r="E299" s="7" t="s">
        <v>25</v>
      </c>
      <c r="F299" s="7" t="s">
        <v>25</v>
      </c>
      <c r="G299" s="7" t="s">
        <v>25</v>
      </c>
      <c r="H299" s="7" t="s">
        <v>25</v>
      </c>
      <c r="I299" s="7" t="s">
        <v>25</v>
      </c>
      <c r="J299" s="7" t="s">
        <v>25</v>
      </c>
      <c r="K299" s="7" t="s">
        <v>25</v>
      </c>
      <c r="L299" s="11"/>
      <c r="M299" s="11"/>
      <c r="N299" s="8">
        <v>6578708.9000000004</v>
      </c>
      <c r="O299" s="176">
        <v>6570596.3000000007</v>
      </c>
      <c r="P299" s="176">
        <v>7433956.1000000006</v>
      </c>
      <c r="Q299" s="176">
        <v>8308969.6299999999</v>
      </c>
      <c r="R299" s="176">
        <v>8993096.4400000013</v>
      </c>
      <c r="S299" s="176">
        <v>9635630.4400000013</v>
      </c>
    </row>
    <row r="300" spans="1:19" ht="54" customHeight="1">
      <c r="A300" s="5" t="s">
        <v>334</v>
      </c>
      <c r="B300" s="6">
        <v>2502</v>
      </c>
      <c r="C300" s="5" t="s">
        <v>335</v>
      </c>
      <c r="D300" s="30" t="s">
        <v>76</v>
      </c>
      <c r="E300" s="5" t="s">
        <v>336</v>
      </c>
      <c r="F300" s="5" t="s">
        <v>337</v>
      </c>
      <c r="G300" s="30" t="s">
        <v>76</v>
      </c>
      <c r="H300" s="5" t="s">
        <v>338</v>
      </c>
      <c r="I300" s="30"/>
      <c r="J300" s="30"/>
      <c r="K300" s="30"/>
      <c r="L300" s="12" t="s">
        <v>26</v>
      </c>
      <c r="M300" s="12" t="s">
        <v>30</v>
      </c>
      <c r="N300" s="8">
        <v>2150.8000000000002</v>
      </c>
      <c r="O300" s="8">
        <v>1240.3</v>
      </c>
      <c r="P300" s="8">
        <v>72.599999999999994</v>
      </c>
      <c r="Q300" s="8">
        <v>314.3</v>
      </c>
      <c r="R300" s="8">
        <v>328</v>
      </c>
      <c r="S300" s="8">
        <v>2315.1999999999998</v>
      </c>
    </row>
    <row r="301" spans="1:19" ht="143.25" customHeight="1">
      <c r="A301" s="5" t="s">
        <v>340</v>
      </c>
      <c r="B301" s="6">
        <v>2503</v>
      </c>
      <c r="C301" s="5" t="s">
        <v>45</v>
      </c>
      <c r="D301" s="30" t="s">
        <v>339</v>
      </c>
      <c r="E301" s="5" t="s">
        <v>151</v>
      </c>
      <c r="F301" s="5" t="s">
        <v>341</v>
      </c>
      <c r="G301" s="5" t="s">
        <v>103</v>
      </c>
      <c r="H301" s="5" t="s">
        <v>342</v>
      </c>
      <c r="I301" s="5" t="s">
        <v>343</v>
      </c>
      <c r="J301" s="5" t="s">
        <v>344</v>
      </c>
      <c r="K301" s="5" t="s">
        <v>345</v>
      </c>
      <c r="L301" s="12" t="s">
        <v>26</v>
      </c>
      <c r="M301" s="12" t="s">
        <v>34</v>
      </c>
      <c r="N301" s="8">
        <v>22647.4</v>
      </c>
      <c r="O301" s="8">
        <v>21605.599999999999</v>
      </c>
      <c r="P301" s="8">
        <v>26809.4</v>
      </c>
      <c r="Q301" s="8">
        <v>27631.4</v>
      </c>
      <c r="R301" s="8">
        <v>28417.599999999999</v>
      </c>
      <c r="S301" s="8">
        <v>29237.3</v>
      </c>
    </row>
    <row r="302" spans="1:19" ht="157.5" customHeight="1">
      <c r="A302" s="5" t="s">
        <v>346</v>
      </c>
      <c r="B302" s="6">
        <v>2504</v>
      </c>
      <c r="C302" s="5" t="s">
        <v>45</v>
      </c>
      <c r="D302" s="30" t="s">
        <v>339</v>
      </c>
      <c r="E302" s="5" t="s">
        <v>151</v>
      </c>
      <c r="F302" s="5" t="s">
        <v>347</v>
      </c>
      <c r="G302" s="5" t="s">
        <v>348</v>
      </c>
      <c r="H302" s="5" t="s">
        <v>349</v>
      </c>
      <c r="I302" s="5" t="s">
        <v>350</v>
      </c>
      <c r="J302" s="30" t="s">
        <v>187</v>
      </c>
      <c r="K302" s="5" t="s">
        <v>351</v>
      </c>
      <c r="L302" s="12" t="s">
        <v>32</v>
      </c>
      <c r="M302" s="12" t="s">
        <v>27</v>
      </c>
      <c r="N302" s="8">
        <v>38982</v>
      </c>
      <c r="O302" s="8">
        <v>37870.1</v>
      </c>
      <c r="P302" s="8">
        <v>47598.7</v>
      </c>
      <c r="Q302" s="8">
        <v>53797.5</v>
      </c>
      <c r="R302" s="8">
        <v>55022.9</v>
      </c>
      <c r="S302" s="8">
        <v>60048.6</v>
      </c>
    </row>
    <row r="303" spans="1:19" ht="123" customHeight="1">
      <c r="A303" s="5" t="s">
        <v>352</v>
      </c>
      <c r="B303" s="6">
        <v>2505</v>
      </c>
      <c r="C303" s="5" t="s">
        <v>45</v>
      </c>
      <c r="D303" s="30" t="s">
        <v>339</v>
      </c>
      <c r="E303" s="5" t="s">
        <v>151</v>
      </c>
      <c r="F303" s="5" t="s">
        <v>353</v>
      </c>
      <c r="G303" s="30" t="s">
        <v>76</v>
      </c>
      <c r="H303" s="5" t="s">
        <v>354</v>
      </c>
      <c r="I303" s="5" t="s">
        <v>355</v>
      </c>
      <c r="J303" s="30" t="s">
        <v>187</v>
      </c>
      <c r="K303" s="5" t="s">
        <v>356</v>
      </c>
      <c r="L303" s="12" t="s">
        <v>36</v>
      </c>
      <c r="M303" s="12" t="s">
        <v>29</v>
      </c>
      <c r="N303" s="8">
        <v>130524.2</v>
      </c>
      <c r="O303" s="8">
        <v>130387.3</v>
      </c>
      <c r="P303" s="8">
        <v>86944.9</v>
      </c>
      <c r="Q303" s="8">
        <v>31819.200000000001</v>
      </c>
      <c r="R303" s="8">
        <v>31819.200000000001</v>
      </c>
      <c r="S303" s="8">
        <v>31819.200000000001</v>
      </c>
    </row>
    <row r="304" spans="1:19" ht="144.75" customHeight="1">
      <c r="A304" s="5" t="s">
        <v>357</v>
      </c>
      <c r="B304" s="6">
        <v>2506</v>
      </c>
      <c r="C304" s="5" t="s">
        <v>45</v>
      </c>
      <c r="D304" s="30" t="s">
        <v>339</v>
      </c>
      <c r="E304" s="5" t="s">
        <v>151</v>
      </c>
      <c r="F304" s="5" t="s">
        <v>358</v>
      </c>
      <c r="G304" s="5" t="s">
        <v>359</v>
      </c>
      <c r="H304" s="5" t="s">
        <v>360</v>
      </c>
      <c r="I304" s="5" t="s">
        <v>361</v>
      </c>
      <c r="J304" s="30" t="s">
        <v>187</v>
      </c>
      <c r="K304" s="5" t="s">
        <v>362</v>
      </c>
      <c r="L304" s="12" t="s">
        <v>38</v>
      </c>
      <c r="M304" s="12" t="s">
        <v>26</v>
      </c>
      <c r="N304" s="8">
        <v>1990.3</v>
      </c>
      <c r="O304" s="8">
        <v>1887.3</v>
      </c>
      <c r="P304" s="8">
        <v>2105</v>
      </c>
      <c r="Q304" s="8">
        <v>2141.1999999999998</v>
      </c>
      <c r="R304" s="8">
        <v>2141.1999999999998</v>
      </c>
      <c r="S304" s="8">
        <v>2141.1999999999998</v>
      </c>
    </row>
    <row r="305" spans="1:19" ht="33.75" customHeight="1">
      <c r="A305" s="204" t="s">
        <v>363</v>
      </c>
      <c r="B305" s="208">
        <v>2507</v>
      </c>
      <c r="C305" s="204" t="s">
        <v>45</v>
      </c>
      <c r="D305" s="209" t="s">
        <v>339</v>
      </c>
      <c r="E305" s="204" t="s">
        <v>151</v>
      </c>
      <c r="F305" s="204" t="s">
        <v>364</v>
      </c>
      <c r="G305" s="209" t="s">
        <v>76</v>
      </c>
      <c r="H305" s="204" t="s">
        <v>365</v>
      </c>
      <c r="I305" s="204" t="s">
        <v>366</v>
      </c>
      <c r="J305" s="209" t="s">
        <v>187</v>
      </c>
      <c r="K305" s="204" t="s">
        <v>367</v>
      </c>
      <c r="L305" s="11"/>
      <c r="M305" s="11"/>
      <c r="N305" s="8">
        <v>136387.80000000002</v>
      </c>
      <c r="O305" s="8">
        <v>132103.79999999999</v>
      </c>
      <c r="P305" s="8">
        <v>166247.9</v>
      </c>
      <c r="Q305" s="8">
        <v>171853.4</v>
      </c>
      <c r="R305" s="8">
        <v>172866.7</v>
      </c>
      <c r="S305" s="8">
        <v>174182.80000000002</v>
      </c>
    </row>
    <row r="306" spans="1:19">
      <c r="A306" s="204"/>
      <c r="B306" s="208"/>
      <c r="C306" s="204"/>
      <c r="D306" s="209"/>
      <c r="E306" s="204"/>
      <c r="F306" s="204"/>
      <c r="G306" s="209"/>
      <c r="H306" s="204"/>
      <c r="I306" s="204"/>
      <c r="J306" s="209"/>
      <c r="K306" s="204"/>
      <c r="L306" s="12" t="s">
        <v>32</v>
      </c>
      <c r="M306" s="12" t="s">
        <v>26</v>
      </c>
      <c r="N306" s="8">
        <v>48423.9</v>
      </c>
      <c r="O306" s="8">
        <v>47052.9</v>
      </c>
      <c r="P306" s="8">
        <v>57581.7</v>
      </c>
      <c r="Q306" s="8">
        <v>56449</v>
      </c>
      <c r="R306" s="8">
        <v>56748.3</v>
      </c>
      <c r="S306" s="8">
        <v>57059.6</v>
      </c>
    </row>
    <row r="307" spans="1:19">
      <c r="A307" s="204"/>
      <c r="B307" s="208"/>
      <c r="C307" s="204"/>
      <c r="D307" s="209"/>
      <c r="E307" s="204"/>
      <c r="F307" s="204"/>
      <c r="G307" s="209"/>
      <c r="H307" s="204"/>
      <c r="I307" s="204"/>
      <c r="J307" s="209"/>
      <c r="K307" s="204"/>
      <c r="L307" s="12" t="s">
        <v>32</v>
      </c>
      <c r="M307" s="12" t="s">
        <v>27</v>
      </c>
      <c r="N307" s="8">
        <v>75209.8</v>
      </c>
      <c r="O307" s="8">
        <v>73457.5</v>
      </c>
      <c r="P307" s="8">
        <v>92751.1</v>
      </c>
      <c r="Q307" s="8">
        <v>94516.800000000003</v>
      </c>
      <c r="R307" s="8">
        <v>95454.2</v>
      </c>
      <c r="S307" s="8">
        <v>96429</v>
      </c>
    </row>
    <row r="308" spans="1:19">
      <c r="A308" s="204"/>
      <c r="B308" s="208"/>
      <c r="C308" s="204"/>
      <c r="D308" s="209"/>
      <c r="E308" s="204"/>
      <c r="F308" s="204"/>
      <c r="G308" s="209"/>
      <c r="H308" s="204"/>
      <c r="I308" s="204"/>
      <c r="J308" s="209"/>
      <c r="K308" s="204"/>
      <c r="L308" s="12" t="s">
        <v>32</v>
      </c>
      <c r="M308" s="12" t="s">
        <v>28</v>
      </c>
      <c r="N308" s="8">
        <v>12731.6</v>
      </c>
      <c r="O308" s="8">
        <v>11570.9</v>
      </c>
      <c r="P308" s="8">
        <v>15829.9</v>
      </c>
      <c r="Q308" s="8">
        <v>20842.599999999999</v>
      </c>
      <c r="R308" s="8">
        <v>20619.2</v>
      </c>
      <c r="S308" s="8">
        <v>20649.2</v>
      </c>
    </row>
    <row r="309" spans="1:19">
      <c r="A309" s="204"/>
      <c r="B309" s="208"/>
      <c r="C309" s="204"/>
      <c r="D309" s="209"/>
      <c r="E309" s="204"/>
      <c r="F309" s="204"/>
      <c r="G309" s="209"/>
      <c r="H309" s="204"/>
      <c r="I309" s="204"/>
      <c r="J309" s="209"/>
      <c r="K309" s="204"/>
      <c r="L309" s="12" t="s">
        <v>32</v>
      </c>
      <c r="M309" s="12" t="s">
        <v>32</v>
      </c>
      <c r="N309" s="8">
        <v>22.5</v>
      </c>
      <c r="O309" s="8">
        <v>22.5</v>
      </c>
      <c r="P309" s="8">
        <v>85.2</v>
      </c>
      <c r="Q309" s="8">
        <v>45</v>
      </c>
      <c r="R309" s="8">
        <v>45</v>
      </c>
      <c r="S309" s="8">
        <v>45</v>
      </c>
    </row>
    <row r="310" spans="1:19">
      <c r="A310" s="204"/>
      <c r="B310" s="208"/>
      <c r="C310" s="204"/>
      <c r="D310" s="209"/>
      <c r="E310" s="204"/>
      <c r="F310" s="204"/>
      <c r="G310" s="209"/>
      <c r="H310" s="204"/>
      <c r="I310" s="204"/>
      <c r="J310" s="209"/>
      <c r="K310" s="204"/>
      <c r="L310" s="12" t="s">
        <v>32</v>
      </c>
      <c r="M310" s="12" t="s">
        <v>35</v>
      </c>
      <c r="N310" s="8">
        <v>0</v>
      </c>
      <c r="O310" s="8">
        <v>0</v>
      </c>
      <c r="P310" s="8">
        <v>0</v>
      </c>
      <c r="Q310" s="8">
        <v>0</v>
      </c>
      <c r="R310" s="8">
        <v>0</v>
      </c>
      <c r="S310" s="8">
        <v>0</v>
      </c>
    </row>
    <row r="311" spans="1:19" ht="177" customHeight="1">
      <c r="A311" s="204" t="s">
        <v>368</v>
      </c>
      <c r="B311" s="208">
        <v>2508</v>
      </c>
      <c r="C311" s="204" t="s">
        <v>369</v>
      </c>
      <c r="D311" s="209" t="s">
        <v>76</v>
      </c>
      <c r="E311" s="204" t="s">
        <v>370</v>
      </c>
      <c r="F311" s="204" t="s">
        <v>371</v>
      </c>
      <c r="G311" s="209" t="s">
        <v>76</v>
      </c>
      <c r="H311" s="204" t="s">
        <v>372</v>
      </c>
      <c r="I311" s="204" t="s">
        <v>373</v>
      </c>
      <c r="J311" s="204" t="s">
        <v>76</v>
      </c>
      <c r="K311" s="204" t="s">
        <v>372</v>
      </c>
      <c r="L311" s="11"/>
      <c r="M311" s="11"/>
      <c r="N311" s="8">
        <v>55322</v>
      </c>
      <c r="O311" s="8">
        <v>55049.8</v>
      </c>
      <c r="P311" s="8">
        <v>68682</v>
      </c>
      <c r="Q311" s="8">
        <v>81824.5</v>
      </c>
      <c r="R311" s="8">
        <v>89489.2</v>
      </c>
      <c r="S311" s="8">
        <v>97647.200000000012</v>
      </c>
    </row>
    <row r="312" spans="1:19">
      <c r="A312" s="204"/>
      <c r="B312" s="208"/>
      <c r="C312" s="204"/>
      <c r="D312" s="209"/>
      <c r="E312" s="204"/>
      <c r="F312" s="204"/>
      <c r="G312" s="209"/>
      <c r="H312" s="204"/>
      <c r="I312" s="204"/>
      <c r="J312" s="204"/>
      <c r="K312" s="204"/>
      <c r="L312" s="12" t="s">
        <v>32</v>
      </c>
      <c r="M312" s="12" t="s">
        <v>26</v>
      </c>
      <c r="N312" s="8">
        <v>24451</v>
      </c>
      <c r="O312" s="8">
        <v>24318</v>
      </c>
      <c r="P312" s="8">
        <v>31684.7</v>
      </c>
      <c r="Q312" s="8">
        <v>33207.199999999997</v>
      </c>
      <c r="R312" s="8">
        <v>35850.5</v>
      </c>
      <c r="S312" s="8">
        <v>38830.800000000003</v>
      </c>
    </row>
    <row r="313" spans="1:19">
      <c r="A313" s="204"/>
      <c r="B313" s="208"/>
      <c r="C313" s="204"/>
      <c r="D313" s="209"/>
      <c r="E313" s="204"/>
      <c r="F313" s="204"/>
      <c r="G313" s="209"/>
      <c r="H313" s="204"/>
      <c r="I313" s="204"/>
      <c r="J313" s="204"/>
      <c r="K313" s="204"/>
      <c r="L313" s="12" t="s">
        <v>32</v>
      </c>
      <c r="M313" s="12" t="s">
        <v>27</v>
      </c>
      <c r="N313" s="8">
        <v>30871</v>
      </c>
      <c r="O313" s="8">
        <v>30731.8</v>
      </c>
      <c r="P313" s="8">
        <v>36997.300000000003</v>
      </c>
      <c r="Q313" s="8">
        <v>48617.3</v>
      </c>
      <c r="R313" s="8">
        <v>53638.7</v>
      </c>
      <c r="S313" s="8">
        <v>58816.4</v>
      </c>
    </row>
    <row r="314" spans="1:19" ht="175.5" customHeight="1">
      <c r="A314" s="204" t="s">
        <v>374</v>
      </c>
      <c r="B314" s="208">
        <v>2509</v>
      </c>
      <c r="C314" s="204" t="s">
        <v>369</v>
      </c>
      <c r="D314" s="209" t="s">
        <v>76</v>
      </c>
      <c r="E314" s="204" t="s">
        <v>370</v>
      </c>
      <c r="F314" s="204" t="s">
        <v>375</v>
      </c>
      <c r="G314" s="209" t="s">
        <v>76</v>
      </c>
      <c r="H314" s="204" t="s">
        <v>376</v>
      </c>
      <c r="I314" s="204" t="s">
        <v>377</v>
      </c>
      <c r="J314" s="204" t="s">
        <v>378</v>
      </c>
      <c r="K314" s="204" t="s">
        <v>379</v>
      </c>
      <c r="L314" s="11"/>
      <c r="M314" s="11"/>
      <c r="N314" s="8">
        <v>6166790.2000000002</v>
      </c>
      <c r="O314" s="8">
        <v>6166790.2000000002</v>
      </c>
      <c r="P314" s="8">
        <v>7000936.4000000004</v>
      </c>
      <c r="Q314" s="8">
        <v>7873524.2999999998</v>
      </c>
      <c r="R314" s="8">
        <v>8551994.4000000004</v>
      </c>
      <c r="S314" s="8">
        <v>9192697.4000000004</v>
      </c>
    </row>
    <row r="315" spans="1:19">
      <c r="A315" s="204"/>
      <c r="B315" s="208"/>
      <c r="C315" s="204"/>
      <c r="D315" s="209"/>
      <c r="E315" s="204"/>
      <c r="F315" s="204"/>
      <c r="G315" s="209"/>
      <c r="H315" s="204"/>
      <c r="I315" s="204"/>
      <c r="J315" s="204"/>
      <c r="K315" s="204"/>
      <c r="L315" s="12" t="s">
        <v>32</v>
      </c>
      <c r="M315" s="12" t="s">
        <v>26</v>
      </c>
      <c r="N315" s="8">
        <v>2645123.2999999998</v>
      </c>
      <c r="O315" s="8">
        <v>2645123.2999999998</v>
      </c>
      <c r="P315" s="8">
        <v>2958019.7</v>
      </c>
      <c r="Q315" s="8">
        <v>3048558.2</v>
      </c>
      <c r="R315" s="8">
        <v>3231095.1</v>
      </c>
      <c r="S315" s="8">
        <v>3379286</v>
      </c>
    </row>
    <row r="316" spans="1:19">
      <c r="A316" s="204"/>
      <c r="B316" s="208"/>
      <c r="C316" s="204"/>
      <c r="D316" s="209"/>
      <c r="E316" s="204"/>
      <c r="F316" s="204"/>
      <c r="G316" s="209"/>
      <c r="H316" s="204"/>
      <c r="I316" s="204"/>
      <c r="J316" s="204"/>
      <c r="K316" s="204"/>
      <c r="L316" s="12" t="s">
        <v>32</v>
      </c>
      <c r="M316" s="12" t="s">
        <v>27</v>
      </c>
      <c r="N316" s="8">
        <v>3447770.1</v>
      </c>
      <c r="O316" s="8">
        <v>3447770.1</v>
      </c>
      <c r="P316" s="8">
        <v>3834954.7</v>
      </c>
      <c r="Q316" s="8">
        <v>4594348.3</v>
      </c>
      <c r="R316" s="8">
        <v>5070341.8</v>
      </c>
      <c r="S316" s="8">
        <v>5537138.5</v>
      </c>
    </row>
    <row r="317" spans="1:19">
      <c r="A317" s="204"/>
      <c r="B317" s="208"/>
      <c r="C317" s="204"/>
      <c r="D317" s="209"/>
      <c r="E317" s="204"/>
      <c r="F317" s="204"/>
      <c r="G317" s="209"/>
      <c r="H317" s="204"/>
      <c r="I317" s="204"/>
      <c r="J317" s="204"/>
      <c r="K317" s="204"/>
      <c r="L317" s="12" t="s">
        <v>32</v>
      </c>
      <c r="M317" s="12" t="s">
        <v>28</v>
      </c>
      <c r="N317" s="8">
        <v>73896.800000000003</v>
      </c>
      <c r="O317" s="8">
        <v>73896.800000000003</v>
      </c>
      <c r="P317" s="8">
        <v>207962</v>
      </c>
      <c r="Q317" s="8">
        <v>230617.8</v>
      </c>
      <c r="R317" s="8">
        <v>250557.5</v>
      </c>
      <c r="S317" s="8">
        <v>276272.90000000002</v>
      </c>
    </row>
    <row r="318" spans="1:19" ht="198.75" customHeight="1">
      <c r="A318" s="5" t="s">
        <v>380</v>
      </c>
      <c r="B318" s="6">
        <v>2510</v>
      </c>
      <c r="C318" s="5" t="s">
        <v>381</v>
      </c>
      <c r="D318" s="5" t="s">
        <v>382</v>
      </c>
      <c r="E318" s="5" t="s">
        <v>383</v>
      </c>
      <c r="F318" s="5" t="s">
        <v>384</v>
      </c>
      <c r="G318" s="5" t="s">
        <v>385</v>
      </c>
      <c r="H318" s="5" t="s">
        <v>386</v>
      </c>
      <c r="I318" s="5" t="s">
        <v>387</v>
      </c>
      <c r="J318" s="30" t="s">
        <v>187</v>
      </c>
      <c r="K318" s="5" t="s">
        <v>388</v>
      </c>
      <c r="L318" s="12" t="s">
        <v>36</v>
      </c>
      <c r="M318" s="12" t="s">
        <v>28</v>
      </c>
      <c r="N318" s="8">
        <v>9434</v>
      </c>
      <c r="O318" s="8">
        <v>9296.5</v>
      </c>
      <c r="P318" s="8">
        <v>17634.8</v>
      </c>
      <c r="Q318" s="8">
        <v>33575.79</v>
      </c>
      <c r="R318" s="8">
        <v>19413</v>
      </c>
      <c r="S318" s="8">
        <v>3729.5</v>
      </c>
    </row>
    <row r="319" spans="1:19" ht="210" customHeight="1">
      <c r="A319" s="5" t="s">
        <v>389</v>
      </c>
      <c r="B319" s="6">
        <v>2511</v>
      </c>
      <c r="C319" s="5" t="s">
        <v>390</v>
      </c>
      <c r="D319" s="5" t="s">
        <v>391</v>
      </c>
      <c r="E319" s="5" t="s">
        <v>392</v>
      </c>
      <c r="F319" s="5" t="s">
        <v>393</v>
      </c>
      <c r="G319" s="5" t="s">
        <v>394</v>
      </c>
      <c r="H319" s="5" t="s">
        <v>395</v>
      </c>
      <c r="I319" s="5" t="s">
        <v>396</v>
      </c>
      <c r="J319" s="30" t="s">
        <v>207</v>
      </c>
      <c r="K319" s="5" t="s">
        <v>397</v>
      </c>
      <c r="L319" s="12" t="s">
        <v>29</v>
      </c>
      <c r="M319" s="12" t="s">
        <v>30</v>
      </c>
      <c r="N319" s="8">
        <v>12580.1</v>
      </c>
      <c r="O319" s="8">
        <v>12575.9</v>
      </c>
      <c r="P319" s="8">
        <v>10118</v>
      </c>
      <c r="Q319" s="8">
        <v>12680.34</v>
      </c>
      <c r="R319" s="8">
        <v>14974.64</v>
      </c>
      <c r="S319" s="8">
        <v>14974.64</v>
      </c>
    </row>
    <row r="320" spans="1:19" ht="90" customHeight="1">
      <c r="A320" s="204" t="s">
        <v>398</v>
      </c>
      <c r="B320" s="208">
        <v>2512</v>
      </c>
      <c r="C320" s="204" t="s">
        <v>399</v>
      </c>
      <c r="D320" s="209" t="s">
        <v>76</v>
      </c>
      <c r="E320" s="204" t="s">
        <v>400</v>
      </c>
      <c r="F320" s="204" t="s">
        <v>401</v>
      </c>
      <c r="G320" s="209" t="s">
        <v>76</v>
      </c>
      <c r="H320" s="204" t="s">
        <v>402</v>
      </c>
      <c r="I320" s="209"/>
      <c r="J320" s="209"/>
      <c r="K320" s="209"/>
      <c r="L320" s="11"/>
      <c r="M320" s="11"/>
      <c r="N320" s="8">
        <v>1094.2</v>
      </c>
      <c r="O320" s="8">
        <v>988.3</v>
      </c>
      <c r="P320" s="8">
        <v>4260.2</v>
      </c>
      <c r="Q320" s="8">
        <v>7638.8</v>
      </c>
      <c r="R320" s="8">
        <v>14230.2</v>
      </c>
      <c r="S320" s="8">
        <v>14452.5</v>
      </c>
    </row>
    <row r="321" spans="1:19">
      <c r="A321" s="204"/>
      <c r="B321" s="208"/>
      <c r="C321" s="204"/>
      <c r="D321" s="209"/>
      <c r="E321" s="204"/>
      <c r="F321" s="204"/>
      <c r="G321" s="209"/>
      <c r="H321" s="204"/>
      <c r="I321" s="209"/>
      <c r="J321" s="209"/>
      <c r="K321" s="209"/>
      <c r="L321" s="12" t="s">
        <v>32</v>
      </c>
      <c r="M321" s="12" t="s">
        <v>27</v>
      </c>
      <c r="N321" s="8">
        <v>0</v>
      </c>
      <c r="O321" s="8">
        <v>0</v>
      </c>
      <c r="P321" s="8">
        <v>0</v>
      </c>
      <c r="Q321" s="8">
        <v>0</v>
      </c>
      <c r="R321" s="8">
        <v>0</v>
      </c>
      <c r="S321" s="8">
        <v>0</v>
      </c>
    </row>
    <row r="322" spans="1:19">
      <c r="A322" s="204"/>
      <c r="B322" s="208"/>
      <c r="C322" s="204"/>
      <c r="D322" s="209"/>
      <c r="E322" s="204"/>
      <c r="F322" s="204"/>
      <c r="G322" s="209"/>
      <c r="H322" s="204"/>
      <c r="I322" s="209"/>
      <c r="J322" s="209"/>
      <c r="K322" s="209"/>
      <c r="L322" s="12" t="s">
        <v>36</v>
      </c>
      <c r="M322" s="12" t="s">
        <v>29</v>
      </c>
      <c r="N322" s="8">
        <v>1094.2</v>
      </c>
      <c r="O322" s="8">
        <v>988.3</v>
      </c>
      <c r="P322" s="8">
        <v>4260.2</v>
      </c>
      <c r="Q322" s="8">
        <v>7638.8</v>
      </c>
      <c r="R322" s="8">
        <v>14230.2</v>
      </c>
      <c r="S322" s="8">
        <v>14452.5</v>
      </c>
    </row>
    <row r="323" spans="1:19" ht="60.75" customHeight="1">
      <c r="A323" s="35" t="s">
        <v>403</v>
      </c>
      <c r="B323" s="208">
        <v>2513</v>
      </c>
      <c r="C323" s="204" t="s">
        <v>314</v>
      </c>
      <c r="D323" s="209" t="s">
        <v>404</v>
      </c>
      <c r="E323" s="204" t="s">
        <v>151</v>
      </c>
      <c r="F323" s="204" t="s">
        <v>405</v>
      </c>
      <c r="G323" s="209" t="s">
        <v>76</v>
      </c>
      <c r="H323" s="204" t="s">
        <v>360</v>
      </c>
      <c r="I323" s="204" t="s">
        <v>406</v>
      </c>
      <c r="J323" s="209" t="s">
        <v>76</v>
      </c>
      <c r="K323" s="204" t="s">
        <v>360</v>
      </c>
      <c r="L323" s="12"/>
      <c r="M323" s="12"/>
      <c r="N323" s="8">
        <v>140</v>
      </c>
      <c r="O323" s="8">
        <v>140</v>
      </c>
      <c r="P323" s="8">
        <v>113.2</v>
      </c>
      <c r="Q323" s="8">
        <v>128.19999999999999</v>
      </c>
      <c r="R323" s="8">
        <v>213.9</v>
      </c>
      <c r="S323" s="8">
        <v>127.6</v>
      </c>
    </row>
    <row r="324" spans="1:19" ht="15.75" customHeight="1">
      <c r="A324" s="36"/>
      <c r="B324" s="208"/>
      <c r="C324" s="204"/>
      <c r="D324" s="209"/>
      <c r="E324" s="204"/>
      <c r="F324" s="204"/>
      <c r="G324" s="209"/>
      <c r="H324" s="204"/>
      <c r="I324" s="204"/>
      <c r="J324" s="209"/>
      <c r="K324" s="204"/>
      <c r="L324" s="12" t="s">
        <v>26</v>
      </c>
      <c r="M324" s="12" t="s">
        <v>34</v>
      </c>
      <c r="N324" s="8">
        <v>140</v>
      </c>
      <c r="O324" s="8">
        <v>140</v>
      </c>
      <c r="P324" s="8">
        <v>113.2</v>
      </c>
      <c r="Q324" s="8">
        <v>128.19999999999999</v>
      </c>
      <c r="R324" s="8">
        <v>213.9</v>
      </c>
      <c r="S324" s="8">
        <v>127.6</v>
      </c>
    </row>
    <row r="325" spans="1:19" ht="60.75" customHeight="1">
      <c r="A325" s="204" t="s">
        <v>407</v>
      </c>
      <c r="B325" s="208">
        <v>2514</v>
      </c>
      <c r="C325" s="204" t="s">
        <v>314</v>
      </c>
      <c r="D325" s="37" t="s">
        <v>404</v>
      </c>
      <c r="E325" s="204" t="s">
        <v>151</v>
      </c>
      <c r="F325" s="204" t="s">
        <v>408</v>
      </c>
      <c r="G325" s="209" t="s">
        <v>76</v>
      </c>
      <c r="H325" s="204" t="s">
        <v>409</v>
      </c>
      <c r="I325" s="203"/>
      <c r="J325" s="210"/>
      <c r="K325" s="203"/>
      <c r="L325" s="12"/>
      <c r="M325" s="12"/>
      <c r="N325" s="8">
        <v>603.9</v>
      </c>
      <c r="O325" s="8">
        <v>599.20000000000005</v>
      </c>
      <c r="P325" s="8">
        <v>2377</v>
      </c>
      <c r="Q325" s="8">
        <v>1668.7</v>
      </c>
      <c r="R325" s="8">
        <v>1813.5</v>
      </c>
      <c r="S325" s="8">
        <v>1885.3</v>
      </c>
    </row>
    <row r="326" spans="1:19" ht="37.5" customHeight="1">
      <c r="A326" s="204"/>
      <c r="B326" s="208"/>
      <c r="C326" s="204"/>
      <c r="D326" s="33"/>
      <c r="E326" s="204"/>
      <c r="F326" s="204"/>
      <c r="G326" s="209"/>
      <c r="H326" s="204"/>
      <c r="I326" s="203"/>
      <c r="J326" s="210"/>
      <c r="K326" s="203"/>
      <c r="L326" s="12" t="s">
        <v>36</v>
      </c>
      <c r="M326" s="12" t="s">
        <v>29</v>
      </c>
      <c r="N326" s="8">
        <v>603.9</v>
      </c>
      <c r="O326" s="8">
        <v>599.20000000000005</v>
      </c>
      <c r="P326" s="8">
        <v>2377</v>
      </c>
      <c r="Q326" s="8">
        <v>1668.7</v>
      </c>
      <c r="R326" s="8">
        <v>1813.5</v>
      </c>
      <c r="S326" s="8">
        <v>1885.3</v>
      </c>
    </row>
    <row r="327" spans="1:19" ht="22.5" customHeight="1">
      <c r="A327" s="204" t="s">
        <v>410</v>
      </c>
      <c r="B327" s="208">
        <v>2515</v>
      </c>
      <c r="C327" s="204" t="s">
        <v>314</v>
      </c>
      <c r="D327" s="209" t="s">
        <v>404</v>
      </c>
      <c r="E327" s="204" t="s">
        <v>151</v>
      </c>
      <c r="F327" s="204" t="s">
        <v>411</v>
      </c>
      <c r="G327" s="209" t="s">
        <v>76</v>
      </c>
      <c r="H327" s="204" t="s">
        <v>409</v>
      </c>
      <c r="I327" s="203"/>
      <c r="J327" s="210"/>
      <c r="K327" s="203"/>
      <c r="L327" s="12"/>
      <c r="M327" s="12"/>
      <c r="N327" s="8">
        <v>62</v>
      </c>
      <c r="O327" s="8">
        <v>62</v>
      </c>
      <c r="P327" s="8">
        <v>56</v>
      </c>
      <c r="Q327" s="8">
        <v>75.2</v>
      </c>
      <c r="R327" s="8">
        <v>75.2</v>
      </c>
      <c r="S327" s="8">
        <v>75.2</v>
      </c>
    </row>
    <row r="328" spans="1:19" ht="21" customHeight="1">
      <c r="A328" s="204"/>
      <c r="B328" s="208"/>
      <c r="C328" s="204"/>
      <c r="D328" s="209"/>
      <c r="E328" s="204"/>
      <c r="F328" s="204"/>
      <c r="G328" s="209"/>
      <c r="H328" s="204"/>
      <c r="I328" s="203"/>
      <c r="J328" s="210"/>
      <c r="K328" s="203"/>
      <c r="L328" s="12" t="s">
        <v>32</v>
      </c>
      <c r="M328" s="12" t="s">
        <v>32</v>
      </c>
      <c r="N328" s="8">
        <v>62</v>
      </c>
      <c r="O328" s="8">
        <v>62</v>
      </c>
      <c r="P328" s="8">
        <v>0</v>
      </c>
      <c r="Q328" s="8">
        <v>0</v>
      </c>
      <c r="R328" s="8">
        <v>0</v>
      </c>
      <c r="S328" s="8">
        <v>0</v>
      </c>
    </row>
    <row r="329" spans="1:19" ht="35.25" customHeight="1">
      <c r="A329" s="204"/>
      <c r="B329" s="208"/>
      <c r="C329" s="204"/>
      <c r="D329" s="209"/>
      <c r="E329" s="204"/>
      <c r="F329" s="204"/>
      <c r="G329" s="209"/>
      <c r="H329" s="204"/>
      <c r="I329" s="203"/>
      <c r="J329" s="210"/>
      <c r="K329" s="203"/>
      <c r="L329" s="12" t="s">
        <v>32</v>
      </c>
      <c r="M329" s="12" t="s">
        <v>35</v>
      </c>
      <c r="N329" s="8">
        <v>0</v>
      </c>
      <c r="O329" s="8">
        <v>0</v>
      </c>
      <c r="P329" s="8">
        <v>56</v>
      </c>
      <c r="Q329" s="8">
        <v>75.2</v>
      </c>
      <c r="R329" s="8">
        <v>75.2</v>
      </c>
      <c r="S329" s="8">
        <v>75.2</v>
      </c>
    </row>
    <row r="330" spans="1:19" ht="116.25" customHeight="1">
      <c r="A330" s="187" t="s">
        <v>412</v>
      </c>
      <c r="B330" s="231">
        <v>2516</v>
      </c>
      <c r="C330" s="187" t="s">
        <v>314</v>
      </c>
      <c r="D330" s="190" t="s">
        <v>404</v>
      </c>
      <c r="E330" s="187" t="s">
        <v>151</v>
      </c>
      <c r="F330" s="187" t="s">
        <v>413</v>
      </c>
      <c r="G330" s="190" t="s">
        <v>76</v>
      </c>
      <c r="H330" s="187" t="s">
        <v>414</v>
      </c>
      <c r="I330" s="187"/>
      <c r="J330" s="190"/>
      <c r="K330" s="187"/>
      <c r="L330" s="12"/>
      <c r="M330" s="12"/>
      <c r="N330" s="8">
        <v>0</v>
      </c>
      <c r="O330" s="8">
        <v>0</v>
      </c>
      <c r="P330" s="8">
        <v>0</v>
      </c>
      <c r="Q330" s="8">
        <v>10296.799999999999</v>
      </c>
      <c r="R330" s="8">
        <v>10296.799999999999</v>
      </c>
      <c r="S330" s="8">
        <v>10296.799999999999</v>
      </c>
    </row>
    <row r="331" spans="1:19" ht="21" customHeight="1">
      <c r="A331" s="189"/>
      <c r="B331" s="232"/>
      <c r="C331" s="189"/>
      <c r="D331" s="192"/>
      <c r="E331" s="189"/>
      <c r="F331" s="189"/>
      <c r="G331" s="192"/>
      <c r="H331" s="189"/>
      <c r="I331" s="189"/>
      <c r="J331" s="192"/>
      <c r="K331" s="189"/>
      <c r="L331" s="12" t="s">
        <v>32</v>
      </c>
      <c r="M331" s="12" t="s">
        <v>27</v>
      </c>
      <c r="N331" s="8"/>
      <c r="O331" s="8"/>
      <c r="P331" s="8">
        <v>0</v>
      </c>
      <c r="Q331" s="8">
        <v>10296.799999999999</v>
      </c>
      <c r="R331" s="8">
        <v>10296.799999999999</v>
      </c>
      <c r="S331" s="8">
        <v>10296.799999999999</v>
      </c>
    </row>
    <row r="332" spans="1:19" ht="36.75" customHeight="1">
      <c r="A332" s="25" t="s">
        <v>415</v>
      </c>
      <c r="B332" s="6">
        <v>2600</v>
      </c>
      <c r="C332" s="7" t="s">
        <v>25</v>
      </c>
      <c r="D332" s="7" t="s">
        <v>25</v>
      </c>
      <c r="E332" s="7" t="s">
        <v>25</v>
      </c>
      <c r="F332" s="7" t="s">
        <v>25</v>
      </c>
      <c r="G332" s="7" t="s">
        <v>25</v>
      </c>
      <c r="H332" s="7" t="s">
        <v>25</v>
      </c>
      <c r="I332" s="7" t="s">
        <v>25</v>
      </c>
      <c r="J332" s="7" t="s">
        <v>25</v>
      </c>
      <c r="K332" s="7" t="s">
        <v>25</v>
      </c>
      <c r="L332" s="11"/>
      <c r="M332" s="11"/>
      <c r="N332" s="8">
        <v>6673.5</v>
      </c>
      <c r="O332" s="8">
        <v>5516.5</v>
      </c>
      <c r="P332" s="8">
        <v>6157.9</v>
      </c>
      <c r="Q332" s="8">
        <v>6420.5</v>
      </c>
      <c r="R332" s="8">
        <v>6677.4</v>
      </c>
      <c r="S332" s="8">
        <v>6944.5</v>
      </c>
    </row>
    <row r="333" spans="1:19" ht="144" customHeight="1">
      <c r="A333" s="204" t="s">
        <v>416</v>
      </c>
      <c r="B333" s="208">
        <v>2601</v>
      </c>
      <c r="C333" s="204" t="s">
        <v>417</v>
      </c>
      <c r="D333" s="204" t="s">
        <v>418</v>
      </c>
      <c r="E333" s="204" t="s">
        <v>419</v>
      </c>
      <c r="F333" s="204" t="s">
        <v>592</v>
      </c>
      <c r="G333" s="204" t="s">
        <v>593</v>
      </c>
      <c r="H333" s="204" t="s">
        <v>594</v>
      </c>
      <c r="I333" s="204" t="s">
        <v>420</v>
      </c>
      <c r="J333" s="204" t="s">
        <v>421</v>
      </c>
      <c r="K333" s="205" t="s">
        <v>422</v>
      </c>
      <c r="L333" s="11"/>
      <c r="M333" s="11"/>
      <c r="N333" s="8">
        <v>6673.5</v>
      </c>
      <c r="O333" s="8">
        <v>5516.5</v>
      </c>
      <c r="P333" s="8">
        <v>6157.9</v>
      </c>
      <c r="Q333" s="8">
        <v>6420.5</v>
      </c>
      <c r="R333" s="8">
        <v>6677.4</v>
      </c>
      <c r="S333" s="8">
        <v>6944.5</v>
      </c>
    </row>
    <row r="334" spans="1:19">
      <c r="A334" s="204"/>
      <c r="B334" s="208"/>
      <c r="C334" s="204"/>
      <c r="D334" s="204"/>
      <c r="E334" s="204"/>
      <c r="F334" s="204"/>
      <c r="G334" s="204"/>
      <c r="H334" s="204"/>
      <c r="I334" s="204"/>
      <c r="J334" s="204"/>
      <c r="K334" s="205"/>
      <c r="L334" s="12" t="s">
        <v>26</v>
      </c>
      <c r="M334" s="12" t="s">
        <v>34</v>
      </c>
      <c r="N334" s="8">
        <v>6673.5</v>
      </c>
      <c r="O334" s="8">
        <v>5516.5</v>
      </c>
      <c r="P334" s="8">
        <v>6157.9</v>
      </c>
      <c r="Q334" s="8">
        <v>6420.5</v>
      </c>
      <c r="R334" s="8">
        <v>6677.4</v>
      </c>
      <c r="S334" s="8">
        <v>6944.5</v>
      </c>
    </row>
    <row r="335" spans="1:19">
      <c r="A335" s="204"/>
      <c r="B335" s="208"/>
      <c r="C335" s="204"/>
      <c r="D335" s="204"/>
      <c r="E335" s="204"/>
      <c r="F335" s="204"/>
      <c r="G335" s="204"/>
      <c r="H335" s="204"/>
      <c r="I335" s="204"/>
      <c r="J335" s="204"/>
      <c r="K335" s="205"/>
      <c r="L335" s="12" t="s">
        <v>28</v>
      </c>
      <c r="M335" s="12" t="s">
        <v>29</v>
      </c>
      <c r="N335" s="8">
        <v>0</v>
      </c>
      <c r="O335" s="8">
        <v>0</v>
      </c>
      <c r="P335" s="8">
        <v>0</v>
      </c>
      <c r="Q335" s="8">
        <v>0</v>
      </c>
      <c r="R335" s="8">
        <v>0</v>
      </c>
      <c r="S335" s="8">
        <v>0</v>
      </c>
    </row>
    <row r="336" spans="1:19" ht="186" customHeight="1">
      <c r="A336" s="204"/>
      <c r="B336" s="208"/>
      <c r="C336" s="204"/>
      <c r="D336" s="204"/>
      <c r="E336" s="204"/>
      <c r="F336" s="204"/>
      <c r="G336" s="204"/>
      <c r="H336" s="204"/>
      <c r="I336" s="204"/>
      <c r="J336" s="204"/>
      <c r="K336" s="205"/>
      <c r="L336" s="12" t="s">
        <v>29</v>
      </c>
      <c r="M336" s="12" t="s">
        <v>30</v>
      </c>
      <c r="N336" s="8">
        <v>0</v>
      </c>
      <c r="O336" s="8">
        <v>0</v>
      </c>
      <c r="P336" s="8">
        <v>0</v>
      </c>
      <c r="Q336" s="8">
        <v>0</v>
      </c>
      <c r="R336" s="8">
        <v>0</v>
      </c>
      <c r="S336" s="8">
        <v>0</v>
      </c>
    </row>
    <row r="337" spans="1:19" ht="74.25" customHeight="1">
      <c r="A337" s="5" t="s">
        <v>423</v>
      </c>
      <c r="B337" s="14">
        <v>2700</v>
      </c>
      <c r="C337" s="7" t="s">
        <v>25</v>
      </c>
      <c r="D337" s="7" t="s">
        <v>25</v>
      </c>
      <c r="E337" s="7" t="s">
        <v>25</v>
      </c>
      <c r="F337" s="7" t="s">
        <v>25</v>
      </c>
      <c r="G337" s="7" t="s">
        <v>25</v>
      </c>
      <c r="H337" s="7" t="s">
        <v>25</v>
      </c>
      <c r="I337" s="7" t="s">
        <v>25</v>
      </c>
      <c r="J337" s="7" t="s">
        <v>25</v>
      </c>
      <c r="K337" s="7" t="s">
        <v>25</v>
      </c>
      <c r="L337" s="11"/>
      <c r="M337" s="11"/>
      <c r="N337" s="8">
        <v>72066.8</v>
      </c>
      <c r="O337" s="8">
        <v>72066.8</v>
      </c>
      <c r="P337" s="8">
        <v>105249.9</v>
      </c>
      <c r="Q337" s="8">
        <v>180081.4</v>
      </c>
      <c r="R337" s="8">
        <v>268907.40000000002</v>
      </c>
      <c r="S337" s="8">
        <v>345963.8</v>
      </c>
    </row>
    <row r="338" spans="1:19" ht="69" customHeight="1">
      <c r="A338" s="5" t="s">
        <v>424</v>
      </c>
      <c r="B338" s="14">
        <v>2701</v>
      </c>
      <c r="C338" s="5" t="s">
        <v>45</v>
      </c>
      <c r="D338" s="5" t="s">
        <v>425</v>
      </c>
      <c r="E338" s="5" t="s">
        <v>426</v>
      </c>
      <c r="F338" s="5" t="s">
        <v>375</v>
      </c>
      <c r="G338" s="30" t="s">
        <v>427</v>
      </c>
      <c r="H338" s="5" t="s">
        <v>428</v>
      </c>
      <c r="I338" s="30"/>
      <c r="J338" s="30"/>
      <c r="K338" s="30"/>
      <c r="L338" s="12" t="s">
        <v>37</v>
      </c>
      <c r="M338" s="12" t="s">
        <v>28</v>
      </c>
      <c r="N338" s="8">
        <v>72066.8</v>
      </c>
      <c r="O338" s="8">
        <v>72066.8</v>
      </c>
      <c r="P338" s="8">
        <v>105249.9</v>
      </c>
      <c r="Q338" s="8">
        <v>180081.4</v>
      </c>
      <c r="R338" s="8">
        <v>268907.40000000002</v>
      </c>
      <c r="S338" s="8">
        <v>345963.8</v>
      </c>
    </row>
    <row r="339" spans="1:19" ht="40.5" customHeight="1">
      <c r="A339" s="5" t="s">
        <v>429</v>
      </c>
      <c r="B339" s="14">
        <v>2702</v>
      </c>
      <c r="C339" s="7" t="s">
        <v>25</v>
      </c>
      <c r="D339" s="7" t="s">
        <v>25</v>
      </c>
      <c r="E339" s="7" t="s">
        <v>25</v>
      </c>
      <c r="F339" s="7" t="s">
        <v>25</v>
      </c>
      <c r="G339" s="7" t="s">
        <v>25</v>
      </c>
      <c r="H339" s="7" t="s">
        <v>25</v>
      </c>
      <c r="I339" s="7" t="s">
        <v>25</v>
      </c>
      <c r="J339" s="7" t="s">
        <v>25</v>
      </c>
      <c r="K339" s="7" t="s">
        <v>25</v>
      </c>
      <c r="L339" s="11"/>
      <c r="M339" s="11"/>
      <c r="N339" s="8">
        <v>0</v>
      </c>
      <c r="O339" s="8">
        <v>0</v>
      </c>
      <c r="P339" s="8">
        <v>0</v>
      </c>
      <c r="Q339" s="8">
        <v>0</v>
      </c>
      <c r="R339" s="8">
        <v>0</v>
      </c>
      <c r="S339" s="8">
        <v>0</v>
      </c>
    </row>
    <row r="340" spans="1:19" ht="15" customHeight="1">
      <c r="A340" s="5" t="s">
        <v>430</v>
      </c>
      <c r="B340" s="14">
        <v>2703</v>
      </c>
      <c r="C340" s="10"/>
      <c r="D340" s="11"/>
      <c r="E340" s="11"/>
      <c r="F340" s="11"/>
      <c r="G340" s="11"/>
      <c r="H340" s="11"/>
      <c r="I340" s="11"/>
      <c r="J340" s="11"/>
      <c r="K340" s="11"/>
      <c r="L340" s="11"/>
      <c r="M340" s="11"/>
      <c r="N340" s="8">
        <v>0</v>
      </c>
      <c r="O340" s="8">
        <v>0</v>
      </c>
      <c r="P340" s="8">
        <v>0</v>
      </c>
      <c r="Q340" s="8">
        <v>0</v>
      </c>
      <c r="R340" s="8">
        <v>0</v>
      </c>
      <c r="S340" s="8">
        <v>0</v>
      </c>
    </row>
    <row r="341" spans="1:19" ht="14.25" customHeight="1">
      <c r="A341" s="5" t="s">
        <v>430</v>
      </c>
      <c r="B341" s="14">
        <v>2704</v>
      </c>
      <c r="C341" s="10"/>
      <c r="D341" s="11"/>
      <c r="E341" s="11"/>
      <c r="F341" s="11"/>
      <c r="G341" s="11"/>
      <c r="H341" s="11"/>
      <c r="I341" s="11"/>
      <c r="J341" s="11"/>
      <c r="K341" s="11"/>
      <c r="L341" s="11"/>
      <c r="M341" s="11"/>
      <c r="N341" s="8">
        <v>0</v>
      </c>
      <c r="O341" s="8">
        <v>0</v>
      </c>
      <c r="P341" s="8">
        <v>0</v>
      </c>
      <c r="Q341" s="8">
        <v>0</v>
      </c>
      <c r="R341" s="8">
        <v>0</v>
      </c>
      <c r="S341" s="8">
        <v>0</v>
      </c>
    </row>
    <row r="342" spans="1:19" ht="28.5" customHeight="1">
      <c r="A342" s="5" t="s">
        <v>431</v>
      </c>
      <c r="B342" s="14">
        <v>8000</v>
      </c>
      <c r="C342" s="7" t="s">
        <v>25</v>
      </c>
      <c r="D342" s="7" t="s">
        <v>25</v>
      </c>
      <c r="E342" s="7" t="s">
        <v>25</v>
      </c>
      <c r="F342" s="7" t="s">
        <v>25</v>
      </c>
      <c r="G342" s="7" t="s">
        <v>25</v>
      </c>
      <c r="H342" s="7" t="s">
        <v>25</v>
      </c>
      <c r="I342" s="7" t="s">
        <v>25</v>
      </c>
      <c r="J342" s="7" t="s">
        <v>25</v>
      </c>
      <c r="K342" s="7" t="s">
        <v>25</v>
      </c>
      <c r="L342" s="11"/>
      <c r="M342" s="11"/>
      <c r="N342" s="8">
        <v>25623975.900000006</v>
      </c>
      <c r="O342" s="8">
        <v>24841118.100000001</v>
      </c>
      <c r="P342" s="8">
        <v>28659364</v>
      </c>
      <c r="Q342" s="8">
        <v>30576313.608000003</v>
      </c>
      <c r="R342" s="8">
        <v>27545526.299000002</v>
      </c>
      <c r="S342" s="8">
        <v>27849220.818</v>
      </c>
    </row>
    <row r="343" spans="1:19">
      <c r="N343" s="38"/>
      <c r="O343" s="38"/>
      <c r="P343" s="38"/>
    </row>
    <row r="349" spans="1:19" ht="15.75">
      <c r="A349" s="206" t="s">
        <v>432</v>
      </c>
      <c r="B349" s="206"/>
      <c r="C349" s="206"/>
      <c r="D349" s="206"/>
      <c r="E349" s="206"/>
      <c r="G349" s="207" t="s">
        <v>433</v>
      </c>
      <c r="H349" s="207"/>
    </row>
    <row r="356" spans="1:3">
      <c r="A356" s="1" t="s">
        <v>613</v>
      </c>
    </row>
    <row r="358" spans="1:3">
      <c r="A358" s="193" t="s">
        <v>614</v>
      </c>
      <c r="B358" s="193"/>
      <c r="C358" s="193"/>
    </row>
    <row r="359" spans="1:3">
      <c r="A359" s="193" t="s">
        <v>615</v>
      </c>
      <c r="B359" s="193"/>
      <c r="C359" s="193"/>
    </row>
    <row r="360" spans="1:3">
      <c r="A360" s="1" t="s">
        <v>616</v>
      </c>
    </row>
    <row r="361" spans="1:3">
      <c r="A361" s="1" t="s">
        <v>617</v>
      </c>
    </row>
    <row r="363" spans="1:3">
      <c r="A363" s="1" t="s">
        <v>618</v>
      </c>
    </row>
    <row r="364" spans="1:3">
      <c r="A364" s="193" t="s">
        <v>620</v>
      </c>
      <c r="B364" s="193"/>
      <c r="C364" s="193"/>
    </row>
    <row r="365" spans="1:3">
      <c r="A365" s="193" t="s">
        <v>619</v>
      </c>
      <c r="B365" s="193"/>
      <c r="C365" s="193"/>
    </row>
    <row r="366" spans="1:3">
      <c r="A366" s="1" t="s">
        <v>621</v>
      </c>
    </row>
    <row r="368" spans="1:3">
      <c r="A368" s="1" t="s">
        <v>622</v>
      </c>
    </row>
    <row r="369" spans="1:3">
      <c r="A369" s="193" t="s">
        <v>623</v>
      </c>
      <c r="B369" s="193"/>
      <c r="C369" s="193"/>
    </row>
    <row r="370" spans="1:3">
      <c r="A370" s="1" t="s">
        <v>624</v>
      </c>
    </row>
  </sheetData>
  <sheetProtection selectLockedCells="1" selectUnlockedCells="1"/>
  <customSheetViews>
    <customSheetView guid="{6570634B-EDC8-47B1-B961-1E562EDF2753}" showPageBreaks="1" view="pageBreakPreview" topLeftCell="H1">
      <pane ySplit="10" topLeftCell="A16" activePane="bottomLeft" state="frozen"/>
      <selection pane="bottomLeft" activeCell="L5" sqref="L5:S57"/>
      <pageMargins left="0" right="0" top="0" bottom="0" header="0" footer="0"/>
      <pageSetup paperSize="9" scale="90" firstPageNumber="0" orientation="portrait" r:id="rId1"/>
      <headerFooter alignWithMargins="0">
        <oddHeader>&amp;C&amp;P</oddHeader>
      </headerFooter>
    </customSheetView>
    <customSheetView guid="{764DF73A-B6FF-4AFE-808E-BED8B7CDFEFB}" showPageBreaks="1" view="pageBreakPreview">
      <pane ySplit="10" topLeftCell="A277" activePane="bottomLeft" state="frozen"/>
      <selection pane="bottomLeft" activeCell="F278" sqref="F278"/>
      <pageMargins left="0.39374999999999999" right="0.39374999999999999" top="0.55138888888888893" bottom="0.55138888888888893" header="0.31527777777777777" footer="0.51180555555555551"/>
      <pageSetup paperSize="8" scale="10" firstPageNumber="0" orientation="landscape" horizontalDpi="300" verticalDpi="300" r:id="rId2"/>
      <headerFooter alignWithMargins="0">
        <oddHeader>&amp;C&amp;P</oddHeader>
      </headerFooter>
    </customSheetView>
    <customSheetView guid="{651AB02D-CE6F-4AB5-8A8B-ED5DE6848F37}" showPageBreaks="1" view="pageBreakPreview" topLeftCell="D1">
      <pane ySplit="10" topLeftCell="A112" activePane="bottomLeft" state="frozen"/>
      <selection pane="bottomLeft" activeCell="A103" sqref="A103:A107"/>
      <pageMargins left="0.39374999999999999" right="0.39374999999999999" top="0.55138888888888893" bottom="0.55138888888888893" header="0.31527777777777777" footer="0.51180555555555551"/>
      <pageSetup paperSize="8" scale="10" firstPageNumber="0" orientation="landscape" horizontalDpi="300" verticalDpi="300" r:id="rId3"/>
      <headerFooter alignWithMargins="0">
        <oddHeader>&amp;C&amp;P</oddHeader>
      </headerFooter>
    </customSheetView>
    <customSheetView guid="{1B925D09-0E83-AF47-A27B-8EBC6CE44B65}" showRuler="0">
      <pageMargins left="0.75" right="0.75" top="1" bottom="1" header="0.5" footer="0.5"/>
    </customSheetView>
    <customSheetView guid="{676EE6E6-D5A3-9942-AA72-33D5219B471C}" showRuler="0">
      <pageMargins left="0.75" right="0.75" top="1" bottom="1" header="0.5" footer="0.5"/>
    </customSheetView>
    <customSheetView guid="{9D0A41DD-2DA5-4D00-A5A3-069AD61B6552}" showPageBreaks="1" view="pageBreakPreview" topLeftCell="D1">
      <pane ySplit="10" topLeftCell="A11" activePane="bottomLeft" state="frozen"/>
      <selection pane="bottomLeft" activeCell="O127" sqref="O127"/>
      <pageMargins left="0.39374999999999999" right="0.39374999999999999" top="0.55138888888888893" bottom="0.55138888888888893" header="0.31527777777777777" footer="0.51180555555555551"/>
      <pageSetup paperSize="8" scale="10" firstPageNumber="0" orientation="landscape" horizontalDpi="300" verticalDpi="300" r:id="rId4"/>
      <headerFooter alignWithMargins="0">
        <oddHeader>&amp;C&amp;P</oddHeader>
      </headerFooter>
    </customSheetView>
  </customSheetViews>
  <mergeCells count="394">
    <mergeCell ref="J126:J127"/>
    <mergeCell ref="K126:K127"/>
    <mergeCell ref="A330:A331"/>
    <mergeCell ref="B330:B331"/>
    <mergeCell ref="C330:C331"/>
    <mergeCell ref="D330:D331"/>
    <mergeCell ref="E330:E331"/>
    <mergeCell ref="F330:F331"/>
    <mergeCell ref="G330:G331"/>
    <mergeCell ref="H330:H331"/>
    <mergeCell ref="I330:I331"/>
    <mergeCell ref="J330:J331"/>
    <mergeCell ref="K330:K331"/>
    <mergeCell ref="J131:J133"/>
    <mergeCell ref="K131:K133"/>
    <mergeCell ref="A134:A139"/>
    <mergeCell ref="B134:B139"/>
    <mergeCell ref="D134:D139"/>
    <mergeCell ref="E134:E139"/>
    <mergeCell ref="F134:F139"/>
    <mergeCell ref="G134:G139"/>
    <mergeCell ref="H134:H139"/>
    <mergeCell ref="I134:I139"/>
    <mergeCell ref="J134:J139"/>
    <mergeCell ref="A2:S2"/>
    <mergeCell ref="A5:A9"/>
    <mergeCell ref="B5:B9"/>
    <mergeCell ref="C5:K5"/>
    <mergeCell ref="L5:M6"/>
    <mergeCell ref="N5:S5"/>
    <mergeCell ref="C6:E6"/>
    <mergeCell ref="F6:H6"/>
    <mergeCell ref="I6:K6"/>
    <mergeCell ref="N6:O6"/>
    <mergeCell ref="R7:R9"/>
    <mergeCell ref="S7:S9"/>
    <mergeCell ref="K7:K9"/>
    <mergeCell ref="L7:L9"/>
    <mergeCell ref="M7:M9"/>
    <mergeCell ref="N7:N9"/>
    <mergeCell ref="O7:O9"/>
    <mergeCell ref="P6:P9"/>
    <mergeCell ref="Q6:Q9"/>
    <mergeCell ref="R6:S6"/>
    <mergeCell ref="E11:E12"/>
    <mergeCell ref="F11:F12"/>
    <mergeCell ref="G11:G12"/>
    <mergeCell ref="H11:H12"/>
    <mergeCell ref="J7:J9"/>
    <mergeCell ref="C7:C9"/>
    <mergeCell ref="D7:D9"/>
    <mergeCell ref="E7:E9"/>
    <mergeCell ref="F7:F9"/>
    <mergeCell ref="G7:G9"/>
    <mergeCell ref="H7:H9"/>
    <mergeCell ref="I7:I9"/>
    <mergeCell ref="O11:O12"/>
    <mergeCell ref="P11:P12"/>
    <mergeCell ref="Q11:Q12"/>
    <mergeCell ref="R11:R12"/>
    <mergeCell ref="S11:S12"/>
    <mergeCell ref="A94:A95"/>
    <mergeCell ref="B94:B95"/>
    <mergeCell ref="C94:C95"/>
    <mergeCell ref="D94:D95"/>
    <mergeCell ref="E94:E95"/>
    <mergeCell ref="I11:I12"/>
    <mergeCell ref="J11:J12"/>
    <mergeCell ref="K11:K12"/>
    <mergeCell ref="L11:L12"/>
    <mergeCell ref="M11:M12"/>
    <mergeCell ref="N11:N12"/>
    <mergeCell ref="F94:F95"/>
    <mergeCell ref="G94:G95"/>
    <mergeCell ref="H94:H95"/>
    <mergeCell ref="I94:I95"/>
    <mergeCell ref="A11:A12"/>
    <mergeCell ref="B11:B12"/>
    <mergeCell ref="C11:C12"/>
    <mergeCell ref="D11:D12"/>
    <mergeCell ref="J101:J103"/>
    <mergeCell ref="K101:K103"/>
    <mergeCell ref="A104:A108"/>
    <mergeCell ref="B104:B108"/>
    <mergeCell ref="H98:H100"/>
    <mergeCell ref="I98:I100"/>
    <mergeCell ref="J98:J100"/>
    <mergeCell ref="K98:K100"/>
    <mergeCell ref="A101:A103"/>
    <mergeCell ref="B101:B103"/>
    <mergeCell ref="C101:C103"/>
    <mergeCell ref="D101:D103"/>
    <mergeCell ref="E101:E103"/>
    <mergeCell ref="F101:F103"/>
    <mergeCell ref="A98:A100"/>
    <mergeCell ref="B98:B100"/>
    <mergeCell ref="C98:C100"/>
    <mergeCell ref="E98:E100"/>
    <mergeCell ref="F98:F100"/>
    <mergeCell ref="G98:G100"/>
    <mergeCell ref="G101:G103"/>
    <mergeCell ref="H101:H103"/>
    <mergeCell ref="I101:I103"/>
    <mergeCell ref="A110:A125"/>
    <mergeCell ref="B110:B125"/>
    <mergeCell ref="I110:I123"/>
    <mergeCell ref="A131:A133"/>
    <mergeCell ref="B131:B133"/>
    <mergeCell ref="C131:C133"/>
    <mergeCell ref="D131:D133"/>
    <mergeCell ref="E131:E133"/>
    <mergeCell ref="F131:F133"/>
    <mergeCell ref="G131:G133"/>
    <mergeCell ref="H131:H133"/>
    <mergeCell ref="I131:I133"/>
    <mergeCell ref="A126:A127"/>
    <mergeCell ref="B126:B127"/>
    <mergeCell ref="C126:C127"/>
    <mergeCell ref="D126:D127"/>
    <mergeCell ref="E126:E127"/>
    <mergeCell ref="F126:F127"/>
    <mergeCell ref="G126:G127"/>
    <mergeCell ref="H126:H127"/>
    <mergeCell ref="I126:I127"/>
    <mergeCell ref="K134:K139"/>
    <mergeCell ref="A146:A149"/>
    <mergeCell ref="B146:B149"/>
    <mergeCell ref="D146:D149"/>
    <mergeCell ref="E146:E149"/>
    <mergeCell ref="F146:F149"/>
    <mergeCell ref="G146:G149"/>
    <mergeCell ref="H146:H149"/>
    <mergeCell ref="I146:I149"/>
    <mergeCell ref="J146:J149"/>
    <mergeCell ref="K146:K149"/>
    <mergeCell ref="S150:S151"/>
    <mergeCell ref="A153:A156"/>
    <mergeCell ref="B153:B156"/>
    <mergeCell ref="D153:D156"/>
    <mergeCell ref="E153:E156"/>
    <mergeCell ref="G153:G156"/>
    <mergeCell ref="J153:J156"/>
    <mergeCell ref="I154:I155"/>
    <mergeCell ref="K154:K156"/>
    <mergeCell ref="M150:M151"/>
    <mergeCell ref="N150:N151"/>
    <mergeCell ref="O150:O151"/>
    <mergeCell ref="P150:P151"/>
    <mergeCell ref="Q150:Q151"/>
    <mergeCell ref="R150:R151"/>
    <mergeCell ref="G150:G151"/>
    <mergeCell ref="H150:H151"/>
    <mergeCell ref="L150:L151"/>
    <mergeCell ref="F158:F161"/>
    <mergeCell ref="G158:G161"/>
    <mergeCell ref="A162:A164"/>
    <mergeCell ref="H158:H161"/>
    <mergeCell ref="I158:I161"/>
    <mergeCell ref="J158:J161"/>
    <mergeCell ref="K158:K161"/>
    <mergeCell ref="A150:A151"/>
    <mergeCell ref="B150:B151"/>
    <mergeCell ref="C150:C151"/>
    <mergeCell ref="D150:D151"/>
    <mergeCell ref="E150:E151"/>
    <mergeCell ref="F150:F151"/>
    <mergeCell ref="J167:J169"/>
    <mergeCell ref="K167:K169"/>
    <mergeCell ref="I150:I151"/>
    <mergeCell ref="J150:J151"/>
    <mergeCell ref="K150:K151"/>
    <mergeCell ref="A167:A169"/>
    <mergeCell ref="B167:B169"/>
    <mergeCell ref="C167:C169"/>
    <mergeCell ref="D167:D169"/>
    <mergeCell ref="E167:E169"/>
    <mergeCell ref="F167:F169"/>
    <mergeCell ref="G167:G169"/>
    <mergeCell ref="H167:H169"/>
    <mergeCell ref="I167:I169"/>
    <mergeCell ref="G162:G164"/>
    <mergeCell ref="F162:F164"/>
    <mergeCell ref="H162:H164"/>
    <mergeCell ref="I162:I164"/>
    <mergeCell ref="J162:J164"/>
    <mergeCell ref="K162:K164"/>
    <mergeCell ref="A158:A161"/>
    <mergeCell ref="B158:B161"/>
    <mergeCell ref="D158:D161"/>
    <mergeCell ref="E158:E161"/>
    <mergeCell ref="J170:J172"/>
    <mergeCell ref="K170:K172"/>
    <mergeCell ref="A170:A172"/>
    <mergeCell ref="B170:B172"/>
    <mergeCell ref="C170:C172"/>
    <mergeCell ref="D170:D172"/>
    <mergeCell ref="E170:E172"/>
    <mergeCell ref="F170:F172"/>
    <mergeCell ref="G170:G172"/>
    <mergeCell ref="H170:H172"/>
    <mergeCell ref="I170:I172"/>
    <mergeCell ref="J175:J177"/>
    <mergeCell ref="K175:K177"/>
    <mergeCell ref="A178:A184"/>
    <mergeCell ref="B178:B184"/>
    <mergeCell ref="D178:D184"/>
    <mergeCell ref="E178:E184"/>
    <mergeCell ref="G178:G184"/>
    <mergeCell ref="I178:I184"/>
    <mergeCell ref="J178:J184"/>
    <mergeCell ref="A175:A177"/>
    <mergeCell ref="B175:B177"/>
    <mergeCell ref="C175:C177"/>
    <mergeCell ref="D175:D177"/>
    <mergeCell ref="E175:E177"/>
    <mergeCell ref="F175:F177"/>
    <mergeCell ref="G175:G177"/>
    <mergeCell ref="H175:H177"/>
    <mergeCell ref="I175:I177"/>
    <mergeCell ref="A185:A189"/>
    <mergeCell ref="B185:B189"/>
    <mergeCell ref="A197:A200"/>
    <mergeCell ref="B197:B200"/>
    <mergeCell ref="C197:C200"/>
    <mergeCell ref="D197:D200"/>
    <mergeCell ref="E197:E200"/>
    <mergeCell ref="F197:F200"/>
    <mergeCell ref="A218:A227"/>
    <mergeCell ref="B218:B227"/>
    <mergeCell ref="C218:C227"/>
    <mergeCell ref="D218:D227"/>
    <mergeCell ref="E218:E227"/>
    <mergeCell ref="F218:F227"/>
    <mergeCell ref="G197:G200"/>
    <mergeCell ref="H197:H200"/>
    <mergeCell ref="I197:I200"/>
    <mergeCell ref="J197:J200"/>
    <mergeCell ref="A202:A208"/>
    <mergeCell ref="B202:B208"/>
    <mergeCell ref="C202:C208"/>
    <mergeCell ref="D202:D208"/>
    <mergeCell ref="E202:E208"/>
    <mergeCell ref="F202:F208"/>
    <mergeCell ref="G218:G227"/>
    <mergeCell ref="H218:H227"/>
    <mergeCell ref="I218:I227"/>
    <mergeCell ref="J218:J227"/>
    <mergeCell ref="K218:K227"/>
    <mergeCell ref="G202:G208"/>
    <mergeCell ref="H202:H208"/>
    <mergeCell ref="I202:I208"/>
    <mergeCell ref="J202:J208"/>
    <mergeCell ref="K202:K208"/>
    <mergeCell ref="A240:A267"/>
    <mergeCell ref="B240:B267"/>
    <mergeCell ref="C240:C267"/>
    <mergeCell ref="D240:D267"/>
    <mergeCell ref="E240:E267"/>
    <mergeCell ref="A228:A239"/>
    <mergeCell ref="B228:B239"/>
    <mergeCell ref="C228:C239"/>
    <mergeCell ref="D228:D239"/>
    <mergeCell ref="E228:E239"/>
    <mergeCell ref="F240:F267"/>
    <mergeCell ref="G240:G267"/>
    <mergeCell ref="H240:H267"/>
    <mergeCell ref="I240:I267"/>
    <mergeCell ref="J240:J267"/>
    <mergeCell ref="K240:K267"/>
    <mergeCell ref="G228:G239"/>
    <mergeCell ref="H228:H239"/>
    <mergeCell ref="I228:I239"/>
    <mergeCell ref="J228:J239"/>
    <mergeCell ref="K228:K239"/>
    <mergeCell ref="F228:F239"/>
    <mergeCell ref="A305:A310"/>
    <mergeCell ref="B305:B310"/>
    <mergeCell ref="C305:C310"/>
    <mergeCell ref="D305:D310"/>
    <mergeCell ref="E305:E310"/>
    <mergeCell ref="A294:A295"/>
    <mergeCell ref="B294:B295"/>
    <mergeCell ref="C294:C295"/>
    <mergeCell ref="D294:D295"/>
    <mergeCell ref="E294:E295"/>
    <mergeCell ref="F305:F310"/>
    <mergeCell ref="G305:G310"/>
    <mergeCell ref="H305:H310"/>
    <mergeCell ref="I305:I310"/>
    <mergeCell ref="J305:J310"/>
    <mergeCell ref="K305:K310"/>
    <mergeCell ref="G294:G295"/>
    <mergeCell ref="H294:H295"/>
    <mergeCell ref="I294:I295"/>
    <mergeCell ref="J294:J295"/>
    <mergeCell ref="K294:K295"/>
    <mergeCell ref="F294:F295"/>
    <mergeCell ref="B314:B317"/>
    <mergeCell ref="C314:C317"/>
    <mergeCell ref="D314:D317"/>
    <mergeCell ref="E314:E317"/>
    <mergeCell ref="A311:A313"/>
    <mergeCell ref="B311:B313"/>
    <mergeCell ref="C311:C313"/>
    <mergeCell ref="D311:D313"/>
    <mergeCell ref="E311:E313"/>
    <mergeCell ref="F314:F317"/>
    <mergeCell ref="G314:G317"/>
    <mergeCell ref="H314:H317"/>
    <mergeCell ref="I314:I317"/>
    <mergeCell ref="J314:J317"/>
    <mergeCell ref="K314:K317"/>
    <mergeCell ref="G311:G313"/>
    <mergeCell ref="H311:H313"/>
    <mergeCell ref="I311:I313"/>
    <mergeCell ref="J311:J313"/>
    <mergeCell ref="K311:K313"/>
    <mergeCell ref="F311:F313"/>
    <mergeCell ref="G320:G322"/>
    <mergeCell ref="H320:H322"/>
    <mergeCell ref="I320:I322"/>
    <mergeCell ref="J320:J322"/>
    <mergeCell ref="K320:K322"/>
    <mergeCell ref="B323:B324"/>
    <mergeCell ref="C323:C324"/>
    <mergeCell ref="D323:D324"/>
    <mergeCell ref="E323:E324"/>
    <mergeCell ref="F323:F324"/>
    <mergeCell ref="B320:B322"/>
    <mergeCell ref="C320:C322"/>
    <mergeCell ref="D320:D322"/>
    <mergeCell ref="E320:E322"/>
    <mergeCell ref="F320:F322"/>
    <mergeCell ref="G323:G324"/>
    <mergeCell ref="H323:H324"/>
    <mergeCell ref="J327:J329"/>
    <mergeCell ref="G325:G326"/>
    <mergeCell ref="H325:H326"/>
    <mergeCell ref="I325:I326"/>
    <mergeCell ref="J325:J326"/>
    <mergeCell ref="K323:K324"/>
    <mergeCell ref="A325:A326"/>
    <mergeCell ref="B325:B326"/>
    <mergeCell ref="C325:C326"/>
    <mergeCell ref="E325:E326"/>
    <mergeCell ref="F325:F326"/>
    <mergeCell ref="A365:C365"/>
    <mergeCell ref="A369:C369"/>
    <mergeCell ref="B162:B164"/>
    <mergeCell ref="C162:C164"/>
    <mergeCell ref="D162:D164"/>
    <mergeCell ref="E162:E164"/>
    <mergeCell ref="A276:A278"/>
    <mergeCell ref="B276:B278"/>
    <mergeCell ref="C276:C278"/>
    <mergeCell ref="D276:D278"/>
    <mergeCell ref="E276:E278"/>
    <mergeCell ref="A349:E349"/>
    <mergeCell ref="A333:A336"/>
    <mergeCell ref="B333:B336"/>
    <mergeCell ref="C333:C336"/>
    <mergeCell ref="D333:D336"/>
    <mergeCell ref="E333:E336"/>
    <mergeCell ref="A327:A329"/>
    <mergeCell ref="B327:B329"/>
    <mergeCell ref="C327:C329"/>
    <mergeCell ref="D327:D329"/>
    <mergeCell ref="E327:E329"/>
    <mergeCell ref="A320:A322"/>
    <mergeCell ref="A314:A317"/>
    <mergeCell ref="F276:F278"/>
    <mergeCell ref="G276:G278"/>
    <mergeCell ref="H276:H278"/>
    <mergeCell ref="I276:I278"/>
    <mergeCell ref="J276:J278"/>
    <mergeCell ref="K276:K278"/>
    <mergeCell ref="A358:C358"/>
    <mergeCell ref="A359:C359"/>
    <mergeCell ref="A364:C364"/>
    <mergeCell ref="K325:K326"/>
    <mergeCell ref="G333:G336"/>
    <mergeCell ref="H333:H336"/>
    <mergeCell ref="I333:I336"/>
    <mergeCell ref="J333:J336"/>
    <mergeCell ref="K333:K336"/>
    <mergeCell ref="G349:H349"/>
    <mergeCell ref="F333:F336"/>
    <mergeCell ref="K327:K329"/>
    <mergeCell ref="I323:I324"/>
    <mergeCell ref="J323:J324"/>
    <mergeCell ref="F327:F329"/>
    <mergeCell ref="G327:G329"/>
    <mergeCell ref="H327:H329"/>
    <mergeCell ref="I327:I329"/>
  </mergeCells>
  <pageMargins left="0" right="0" top="0.39370078740157483" bottom="0" header="0" footer="0"/>
  <pageSetup paperSize="8" scale="57" firstPageNumber="0" orientation="landscape" r:id="rId5"/>
  <headerFooter alignWithMargins="0">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2"/>
  <sheetViews>
    <sheetView view="pageBreakPreview" topLeftCell="A4" zoomScaleSheetLayoutView="100" workbookViewId="0">
      <selection activeCell="N62" sqref="N62"/>
    </sheetView>
  </sheetViews>
  <sheetFormatPr defaultColWidth="8.7109375" defaultRowHeight="12.75"/>
  <cols>
    <col min="1" max="1" width="35" customWidth="1"/>
    <col min="2" max="2" width="6.28515625" customWidth="1"/>
    <col min="3" max="3" width="23.28515625" customWidth="1"/>
    <col min="4" max="4" width="12" customWidth="1"/>
    <col min="5" max="5" width="13" customWidth="1"/>
    <col min="6" max="6" width="23.7109375" customWidth="1"/>
    <col min="7" max="7" width="13.28515625" customWidth="1"/>
    <col min="8" max="8" width="14.140625" customWidth="1"/>
    <col min="9" max="9" width="22.42578125" customWidth="1"/>
    <col min="10" max="10" width="14" customWidth="1"/>
    <col min="11" max="11" width="12.85546875" customWidth="1"/>
    <col min="16" max="16" width="9.140625" style="39" customWidth="1"/>
    <col min="17" max="17" width="9.7109375" style="40" customWidth="1"/>
    <col min="18" max="19" width="9.140625" style="40" customWidth="1"/>
  </cols>
  <sheetData>
    <row r="1" spans="1:20">
      <c r="A1" s="41"/>
      <c r="B1" s="41"/>
      <c r="C1" s="41"/>
      <c r="D1" s="41"/>
      <c r="E1" s="41"/>
      <c r="F1" s="41"/>
      <c r="G1" s="41"/>
      <c r="H1" s="41"/>
      <c r="I1" s="41"/>
      <c r="J1" s="41"/>
      <c r="K1" s="41"/>
      <c r="L1" s="41"/>
      <c r="M1" s="41"/>
      <c r="N1" s="41"/>
      <c r="O1" s="41"/>
    </row>
    <row r="2" spans="1:20">
      <c r="A2" s="41"/>
      <c r="B2" s="41"/>
      <c r="C2" s="41"/>
      <c r="D2" s="41"/>
      <c r="E2" s="41"/>
      <c r="F2" s="41"/>
      <c r="G2" s="41"/>
      <c r="H2" s="41"/>
      <c r="I2" s="41"/>
      <c r="J2" s="41"/>
      <c r="K2" s="41"/>
      <c r="L2" s="41"/>
      <c r="M2" s="41"/>
      <c r="N2" s="41"/>
      <c r="O2" s="41"/>
    </row>
    <row r="3" spans="1:20">
      <c r="A3" s="41"/>
      <c r="B3" s="41"/>
      <c r="C3" s="41"/>
      <c r="D3" s="41"/>
      <c r="E3" s="41"/>
      <c r="F3" s="41"/>
      <c r="G3" s="41"/>
      <c r="H3" s="41"/>
      <c r="I3" s="41"/>
      <c r="J3" s="41"/>
      <c r="K3" s="41"/>
      <c r="L3" s="41"/>
      <c r="M3" s="41"/>
      <c r="N3" s="41"/>
      <c r="O3" s="41"/>
    </row>
    <row r="4" spans="1:20">
      <c r="A4" s="41"/>
      <c r="B4" s="41"/>
      <c r="C4" s="41"/>
      <c r="D4" s="41"/>
      <c r="E4" s="41"/>
      <c r="F4" s="41"/>
      <c r="G4" s="41"/>
      <c r="H4" s="41"/>
      <c r="I4" s="41"/>
      <c r="J4" s="41"/>
      <c r="K4" s="41"/>
      <c r="L4" s="41"/>
      <c r="M4" s="41"/>
      <c r="N4" s="41"/>
      <c r="O4" s="41"/>
    </row>
    <row r="5" spans="1:20" ht="20.25" customHeight="1">
      <c r="A5" s="266" t="s">
        <v>2</v>
      </c>
      <c r="B5" s="259" t="s">
        <v>3</v>
      </c>
      <c r="C5" s="265" t="s">
        <v>4</v>
      </c>
      <c r="D5" s="265"/>
      <c r="E5" s="265"/>
      <c r="F5" s="265"/>
      <c r="G5" s="265"/>
      <c r="H5" s="265"/>
      <c r="I5" s="265"/>
      <c r="J5" s="265"/>
      <c r="K5" s="265"/>
      <c r="L5" s="265" t="s">
        <v>5</v>
      </c>
      <c r="M5" s="265"/>
      <c r="N5" s="267" t="s">
        <v>6</v>
      </c>
      <c r="O5" s="267"/>
      <c r="P5" s="267"/>
      <c r="Q5" s="267"/>
      <c r="R5" s="267"/>
      <c r="S5" s="267"/>
    </row>
    <row r="6" spans="1:20" ht="23.25" customHeight="1">
      <c r="A6" s="266"/>
      <c r="B6" s="259"/>
      <c r="C6" s="265" t="s">
        <v>7</v>
      </c>
      <c r="D6" s="265"/>
      <c r="E6" s="265"/>
      <c r="F6" s="267" t="s">
        <v>8</v>
      </c>
      <c r="G6" s="267"/>
      <c r="H6" s="267"/>
      <c r="I6" s="265" t="s">
        <v>9</v>
      </c>
      <c r="J6" s="265"/>
      <c r="K6" s="265"/>
      <c r="L6" s="265"/>
      <c r="M6" s="265"/>
      <c r="N6" s="267" t="s">
        <v>10</v>
      </c>
      <c r="O6" s="267"/>
      <c r="P6" s="268" t="s">
        <v>11</v>
      </c>
      <c r="Q6" s="268" t="s">
        <v>12</v>
      </c>
      <c r="R6" s="267" t="s">
        <v>13</v>
      </c>
      <c r="S6" s="267"/>
    </row>
    <row r="7" spans="1:20" ht="12.75" customHeight="1">
      <c r="A7" s="266"/>
      <c r="B7" s="259"/>
      <c r="C7" s="265" t="s">
        <v>14</v>
      </c>
      <c r="D7" s="265" t="s">
        <v>15</v>
      </c>
      <c r="E7" s="265" t="s">
        <v>16</v>
      </c>
      <c r="F7" s="265" t="s">
        <v>14</v>
      </c>
      <c r="G7" s="265" t="s">
        <v>15</v>
      </c>
      <c r="H7" s="265" t="s">
        <v>16</v>
      </c>
      <c r="I7" s="265" t="s">
        <v>14</v>
      </c>
      <c r="J7" s="265" t="s">
        <v>15</v>
      </c>
      <c r="K7" s="265" t="s">
        <v>16</v>
      </c>
      <c r="L7" s="267" t="s">
        <v>17</v>
      </c>
      <c r="M7" s="267" t="s">
        <v>18</v>
      </c>
      <c r="N7" s="267" t="s">
        <v>19</v>
      </c>
      <c r="O7" s="267" t="s">
        <v>20</v>
      </c>
      <c r="P7" s="268"/>
      <c r="Q7" s="268"/>
      <c r="R7" s="267" t="s">
        <v>21</v>
      </c>
      <c r="S7" s="267" t="s">
        <v>22</v>
      </c>
    </row>
    <row r="8" spans="1:20" ht="14.25" customHeight="1">
      <c r="A8" s="266"/>
      <c r="B8" s="259"/>
      <c r="C8" s="265"/>
      <c r="D8" s="265"/>
      <c r="E8" s="265"/>
      <c r="F8" s="265"/>
      <c r="G8" s="265"/>
      <c r="H8" s="265"/>
      <c r="I8" s="265"/>
      <c r="J8" s="265"/>
      <c r="K8" s="265"/>
      <c r="L8" s="267"/>
      <c r="M8" s="267"/>
      <c r="N8" s="267"/>
      <c r="O8" s="267"/>
      <c r="P8" s="268"/>
      <c r="Q8" s="268"/>
      <c r="R8" s="267"/>
      <c r="S8" s="267"/>
    </row>
    <row r="9" spans="1:20" ht="18" customHeight="1">
      <c r="A9" s="266"/>
      <c r="B9" s="259"/>
      <c r="C9" s="265"/>
      <c r="D9" s="265"/>
      <c r="E9" s="265"/>
      <c r="F9" s="265"/>
      <c r="G9" s="265"/>
      <c r="H9" s="265"/>
      <c r="I9" s="265"/>
      <c r="J9" s="265"/>
      <c r="K9" s="265"/>
      <c r="L9" s="267"/>
      <c r="M9" s="267"/>
      <c r="N9" s="267"/>
      <c r="O9" s="267"/>
      <c r="P9" s="268"/>
      <c r="Q9" s="268"/>
      <c r="R9" s="267"/>
      <c r="S9" s="267"/>
    </row>
    <row r="10" spans="1:20">
      <c r="A10" s="43">
        <v>1</v>
      </c>
      <c r="B10" s="43">
        <v>2</v>
      </c>
      <c r="C10" s="42">
        <v>3</v>
      </c>
      <c r="D10" s="44">
        <v>4</v>
      </c>
      <c r="E10" s="44">
        <v>5</v>
      </c>
      <c r="F10" s="44">
        <v>6</v>
      </c>
      <c r="G10" s="44">
        <v>7</v>
      </c>
      <c r="H10" s="44">
        <v>8</v>
      </c>
      <c r="I10" s="44">
        <v>9</v>
      </c>
      <c r="J10" s="44">
        <v>10</v>
      </c>
      <c r="K10" s="44">
        <v>11</v>
      </c>
      <c r="L10" s="44">
        <v>12</v>
      </c>
      <c r="M10" s="44">
        <v>13</v>
      </c>
      <c r="N10" s="44">
        <v>14</v>
      </c>
      <c r="O10" s="44">
        <v>15</v>
      </c>
      <c r="P10" s="44">
        <v>16</v>
      </c>
      <c r="Q10" s="44">
        <v>17</v>
      </c>
      <c r="R10" s="44">
        <v>18</v>
      </c>
      <c r="S10" s="44">
        <v>19</v>
      </c>
    </row>
    <row r="11" spans="1:20" ht="62.25" customHeight="1">
      <c r="A11" s="264" t="s">
        <v>24</v>
      </c>
      <c r="B11" s="237">
        <v>2000</v>
      </c>
      <c r="C11" s="262" t="s">
        <v>25</v>
      </c>
      <c r="D11" s="262" t="s">
        <v>25</v>
      </c>
      <c r="E11" s="262" t="s">
        <v>25</v>
      </c>
      <c r="F11" s="262" t="s">
        <v>25</v>
      </c>
      <c r="G11" s="262" t="s">
        <v>25</v>
      </c>
      <c r="H11" s="262" t="s">
        <v>25</v>
      </c>
      <c r="I11" s="262" t="s">
        <v>25</v>
      </c>
      <c r="J11" s="262" t="s">
        <v>25</v>
      </c>
      <c r="K11" s="262" t="s">
        <v>25</v>
      </c>
      <c r="L11" s="233"/>
      <c r="M11" s="233"/>
      <c r="N11" s="257">
        <f t="shared" ref="N11:S11" si="0">SUM(N13:N57)</f>
        <v>605380.30000000005</v>
      </c>
      <c r="O11" s="257">
        <f t="shared" si="0"/>
        <v>402874.2</v>
      </c>
      <c r="P11" s="257">
        <f t="shared" si="0"/>
        <v>764576.9</v>
      </c>
      <c r="Q11" s="257">
        <f t="shared" si="0"/>
        <v>1347493.5999999999</v>
      </c>
      <c r="R11" s="257">
        <f t="shared" si="0"/>
        <v>1840468.5</v>
      </c>
      <c r="S11" s="257">
        <f t="shared" si="0"/>
        <v>2422271.9</v>
      </c>
      <c r="T11" s="39"/>
    </row>
    <row r="12" spans="1:20">
      <c r="A12" s="264"/>
      <c r="B12" s="237"/>
      <c r="C12" s="262"/>
      <c r="D12" s="262"/>
      <c r="E12" s="262"/>
      <c r="F12" s="262"/>
      <c r="G12" s="262"/>
      <c r="H12" s="262"/>
      <c r="I12" s="262"/>
      <c r="J12" s="262"/>
      <c r="K12" s="262"/>
      <c r="L12" s="233"/>
      <c r="M12" s="233"/>
      <c r="N12" s="257"/>
      <c r="O12" s="257"/>
      <c r="P12" s="257"/>
      <c r="Q12" s="257"/>
      <c r="R12" s="257"/>
      <c r="S12" s="257"/>
      <c r="T12" s="39"/>
    </row>
    <row r="13" spans="1:20">
      <c r="A13" s="49"/>
      <c r="B13" s="43"/>
      <c r="C13" s="50"/>
      <c r="D13" s="51"/>
      <c r="E13" s="51"/>
      <c r="F13" s="51"/>
      <c r="G13" s="51"/>
      <c r="H13" s="51"/>
      <c r="I13" s="51"/>
      <c r="J13" s="51"/>
      <c r="K13" s="51"/>
      <c r="L13" s="34" t="s">
        <v>26</v>
      </c>
      <c r="M13" s="34" t="s">
        <v>27</v>
      </c>
      <c r="N13" s="52">
        <f t="shared" ref="N13:S13" si="1">N198</f>
        <v>0</v>
      </c>
      <c r="O13" s="52">
        <f t="shared" si="1"/>
        <v>0</v>
      </c>
      <c r="P13" s="52">
        <f t="shared" si="1"/>
        <v>0</v>
      </c>
      <c r="Q13" s="52">
        <f t="shared" si="1"/>
        <v>0</v>
      </c>
      <c r="R13" s="52">
        <f t="shared" si="1"/>
        <v>0</v>
      </c>
      <c r="S13" s="52">
        <f t="shared" si="1"/>
        <v>0</v>
      </c>
      <c r="T13" s="39"/>
    </row>
    <row r="14" spans="1:20">
      <c r="A14" s="49"/>
      <c r="B14" s="43"/>
      <c r="C14" s="50"/>
      <c r="D14" s="51"/>
      <c r="E14" s="51"/>
      <c r="F14" s="51"/>
      <c r="G14" s="51"/>
      <c r="H14" s="51"/>
      <c r="I14" s="51"/>
      <c r="J14" s="51"/>
      <c r="K14" s="51"/>
      <c r="L14" s="34" t="s">
        <v>26</v>
      </c>
      <c r="M14" s="34" t="s">
        <v>28</v>
      </c>
      <c r="N14" s="52">
        <f t="shared" ref="N14:S14" si="2">N199+N241</f>
        <v>0</v>
      </c>
      <c r="O14" s="52">
        <f t="shared" si="2"/>
        <v>0</v>
      </c>
      <c r="P14" s="52">
        <f t="shared" si="2"/>
        <v>0</v>
      </c>
      <c r="Q14" s="52">
        <f t="shared" si="2"/>
        <v>0</v>
      </c>
      <c r="R14" s="52">
        <f t="shared" si="2"/>
        <v>0</v>
      </c>
      <c r="S14" s="52">
        <f t="shared" si="2"/>
        <v>0</v>
      </c>
      <c r="T14" s="39"/>
    </row>
    <row r="15" spans="1:20">
      <c r="A15" s="49"/>
      <c r="B15" s="43"/>
      <c r="C15" s="50"/>
      <c r="D15" s="51"/>
      <c r="E15" s="51"/>
      <c r="F15" s="51"/>
      <c r="G15" s="51"/>
      <c r="H15" s="51"/>
      <c r="I15" s="51"/>
      <c r="J15" s="51"/>
      <c r="K15" s="51"/>
      <c r="L15" s="34" t="s">
        <v>26</v>
      </c>
      <c r="M15" s="34" t="s">
        <v>29</v>
      </c>
      <c r="N15" s="52">
        <f t="shared" ref="N15:S15" si="3">N59+N219+N242</f>
        <v>0</v>
      </c>
      <c r="O15" s="52">
        <f t="shared" si="3"/>
        <v>0</v>
      </c>
      <c r="P15" s="52">
        <f t="shared" si="3"/>
        <v>0</v>
      </c>
      <c r="Q15" s="52">
        <f t="shared" si="3"/>
        <v>0</v>
      </c>
      <c r="R15" s="52">
        <f t="shared" si="3"/>
        <v>0</v>
      </c>
      <c r="S15" s="52">
        <f t="shared" si="3"/>
        <v>0</v>
      </c>
      <c r="T15" s="39"/>
    </row>
    <row r="16" spans="1:20">
      <c r="A16" s="49"/>
      <c r="B16" s="43"/>
      <c r="C16" s="50"/>
      <c r="D16" s="51"/>
      <c r="E16" s="51"/>
      <c r="F16" s="51"/>
      <c r="G16" s="51"/>
      <c r="H16" s="51"/>
      <c r="I16" s="51"/>
      <c r="J16" s="51"/>
      <c r="K16" s="51"/>
      <c r="L16" s="34" t="s">
        <v>26</v>
      </c>
      <c r="M16" s="34" t="s">
        <v>30</v>
      </c>
      <c r="N16" s="52">
        <f t="shared" ref="N16:S16" si="4">N300</f>
        <v>0</v>
      </c>
      <c r="O16" s="52">
        <f t="shared" si="4"/>
        <v>0</v>
      </c>
      <c r="P16" s="52">
        <f t="shared" si="4"/>
        <v>0</v>
      </c>
      <c r="Q16" s="52">
        <f t="shared" si="4"/>
        <v>0</v>
      </c>
      <c r="R16" s="52">
        <f t="shared" si="4"/>
        <v>0</v>
      </c>
      <c r="S16" s="52">
        <f t="shared" si="4"/>
        <v>0</v>
      </c>
      <c r="T16" s="39"/>
    </row>
    <row r="17" spans="1:20">
      <c r="A17" s="49"/>
      <c r="B17" s="43"/>
      <c r="C17" s="50"/>
      <c r="D17" s="51"/>
      <c r="E17" s="51"/>
      <c r="F17" s="51"/>
      <c r="G17" s="51"/>
      <c r="H17" s="51"/>
      <c r="I17" s="51"/>
      <c r="J17" s="51"/>
      <c r="K17" s="51"/>
      <c r="L17" s="34" t="s">
        <v>26</v>
      </c>
      <c r="M17" s="34" t="s">
        <v>31</v>
      </c>
      <c r="N17" s="52">
        <f t="shared" ref="N17:S17" si="5">N60+N220+N243</f>
        <v>0</v>
      </c>
      <c r="O17" s="52">
        <f t="shared" si="5"/>
        <v>0</v>
      </c>
      <c r="P17" s="52">
        <f t="shared" si="5"/>
        <v>0</v>
      </c>
      <c r="Q17" s="52">
        <f t="shared" si="5"/>
        <v>0</v>
      </c>
      <c r="R17" s="52">
        <f t="shared" si="5"/>
        <v>0</v>
      </c>
      <c r="S17" s="52">
        <f t="shared" si="5"/>
        <v>0</v>
      </c>
      <c r="T17" s="39"/>
    </row>
    <row r="18" spans="1:20">
      <c r="A18" s="49"/>
      <c r="B18" s="43"/>
      <c r="C18" s="50"/>
      <c r="D18" s="51"/>
      <c r="E18" s="51"/>
      <c r="F18" s="51"/>
      <c r="G18" s="51"/>
      <c r="H18" s="51"/>
      <c r="I18" s="51"/>
      <c r="J18" s="51"/>
      <c r="K18" s="51"/>
      <c r="L18" s="34" t="s">
        <v>26</v>
      </c>
      <c r="M18" s="34" t="s">
        <v>32</v>
      </c>
      <c r="N18" s="52">
        <f t="shared" ref="N18:S18" si="6">N213</f>
        <v>0</v>
      </c>
      <c r="O18" s="52">
        <f t="shared" si="6"/>
        <v>0</v>
      </c>
      <c r="P18" s="52">
        <f t="shared" si="6"/>
        <v>0</v>
      </c>
      <c r="Q18" s="52">
        <f t="shared" si="6"/>
        <v>0</v>
      </c>
      <c r="R18" s="52">
        <f t="shared" si="6"/>
        <v>0</v>
      </c>
      <c r="S18" s="52">
        <f t="shared" si="6"/>
        <v>0</v>
      </c>
      <c r="T18" s="39"/>
    </row>
    <row r="19" spans="1:20">
      <c r="A19" s="49"/>
      <c r="B19" s="43"/>
      <c r="C19" s="50"/>
      <c r="D19" s="51"/>
      <c r="E19" s="51"/>
      <c r="F19" s="51"/>
      <c r="G19" s="51"/>
      <c r="H19" s="51"/>
      <c r="I19" s="51"/>
      <c r="J19" s="51"/>
      <c r="K19" s="51"/>
      <c r="L19" s="34" t="s">
        <v>26</v>
      </c>
      <c r="M19" s="34" t="s">
        <v>33</v>
      </c>
      <c r="N19" s="52">
        <f>N61</f>
        <v>1744.1</v>
      </c>
      <c r="O19" s="52">
        <f>O61</f>
        <v>0</v>
      </c>
      <c r="P19" s="52">
        <f>P61</f>
        <v>248298.2</v>
      </c>
      <c r="Q19" s="52">
        <f>Q244</f>
        <v>187412.8</v>
      </c>
      <c r="R19" s="52">
        <f>R244</f>
        <v>498974.3</v>
      </c>
      <c r="S19" s="52">
        <f>S244</f>
        <v>798960.3</v>
      </c>
      <c r="T19" s="39"/>
    </row>
    <row r="20" spans="1:20">
      <c r="A20" s="49"/>
      <c r="B20" s="43"/>
      <c r="C20" s="50"/>
      <c r="D20" s="51"/>
      <c r="E20" s="51"/>
      <c r="F20" s="51"/>
      <c r="G20" s="51"/>
      <c r="H20" s="51"/>
      <c r="I20" s="51"/>
      <c r="J20" s="51"/>
      <c r="K20" s="51"/>
      <c r="L20" s="34" t="s">
        <v>26</v>
      </c>
      <c r="M20" s="34" t="s">
        <v>34</v>
      </c>
      <c r="N20" s="52">
        <f t="shared" ref="N20:S20" si="7">N62+N200+N203+N221+N229+N245+N301+N324+N334</f>
        <v>231237.9</v>
      </c>
      <c r="O20" s="52">
        <f t="shared" si="7"/>
        <v>44142.1</v>
      </c>
      <c r="P20" s="52">
        <f t="shared" si="7"/>
        <v>11515.2</v>
      </c>
      <c r="Q20" s="52">
        <f t="shared" si="7"/>
        <v>153709.9</v>
      </c>
      <c r="R20" s="52">
        <f t="shared" si="7"/>
        <v>3163</v>
      </c>
      <c r="S20" s="52">
        <f t="shared" si="7"/>
        <v>3163.1</v>
      </c>
      <c r="T20" s="39"/>
    </row>
    <row r="21" spans="1:20">
      <c r="A21" s="49"/>
      <c r="B21" s="43"/>
      <c r="C21" s="50"/>
      <c r="D21" s="51"/>
      <c r="E21" s="51"/>
      <c r="F21" s="51"/>
      <c r="G21" s="51"/>
      <c r="H21" s="51"/>
      <c r="I21" s="51"/>
      <c r="J21" s="51"/>
      <c r="K21" s="51"/>
      <c r="L21" s="34" t="s">
        <v>27</v>
      </c>
      <c r="M21" s="34" t="s">
        <v>28</v>
      </c>
      <c r="N21" s="52">
        <f t="shared" ref="N21:S21" si="8">N246</f>
        <v>0</v>
      </c>
      <c r="O21" s="52">
        <f t="shared" si="8"/>
        <v>0</v>
      </c>
      <c r="P21" s="52">
        <f t="shared" si="8"/>
        <v>0</v>
      </c>
      <c r="Q21" s="52">
        <f t="shared" si="8"/>
        <v>0</v>
      </c>
      <c r="R21" s="52">
        <f t="shared" si="8"/>
        <v>0</v>
      </c>
      <c r="S21" s="52">
        <f t="shared" si="8"/>
        <v>0</v>
      </c>
      <c r="T21" s="39"/>
    </row>
    <row r="22" spans="1:20">
      <c r="A22" s="49"/>
      <c r="B22" s="43"/>
      <c r="C22" s="50"/>
      <c r="D22" s="51"/>
      <c r="E22" s="51"/>
      <c r="F22" s="51"/>
      <c r="G22" s="51"/>
      <c r="H22" s="51"/>
      <c r="I22" s="51"/>
      <c r="J22" s="51"/>
      <c r="K22" s="51"/>
      <c r="L22" s="34" t="s">
        <v>27</v>
      </c>
      <c r="M22" s="34" t="s">
        <v>29</v>
      </c>
      <c r="N22" s="52">
        <f t="shared" ref="N22:S22" si="9">N63</f>
        <v>0</v>
      </c>
      <c r="O22" s="52">
        <f t="shared" si="9"/>
        <v>0</v>
      </c>
      <c r="P22" s="52">
        <f t="shared" si="9"/>
        <v>0</v>
      </c>
      <c r="Q22" s="52">
        <f t="shared" si="9"/>
        <v>0</v>
      </c>
      <c r="R22" s="52">
        <f t="shared" si="9"/>
        <v>0</v>
      </c>
      <c r="S22" s="52">
        <f t="shared" si="9"/>
        <v>0</v>
      </c>
      <c r="T22" s="39"/>
    </row>
    <row r="23" spans="1:20">
      <c r="A23" s="49"/>
      <c r="B23" s="43"/>
      <c r="C23" s="50"/>
      <c r="D23" s="51"/>
      <c r="E23" s="51"/>
      <c r="F23" s="51"/>
      <c r="G23" s="51"/>
      <c r="H23" s="51"/>
      <c r="I23" s="51"/>
      <c r="J23" s="51"/>
      <c r="K23" s="51"/>
      <c r="L23" s="34" t="s">
        <v>28</v>
      </c>
      <c r="M23" s="34" t="s">
        <v>29</v>
      </c>
      <c r="N23" s="52">
        <f>N247+N335</f>
        <v>0</v>
      </c>
      <c r="O23" s="52">
        <f t="shared" ref="O23:S23" si="10">O247+O335</f>
        <v>0</v>
      </c>
      <c r="P23" s="52">
        <f t="shared" si="10"/>
        <v>0</v>
      </c>
      <c r="Q23" s="52">
        <f t="shared" si="10"/>
        <v>0</v>
      </c>
      <c r="R23" s="52">
        <f t="shared" si="10"/>
        <v>0</v>
      </c>
      <c r="S23" s="52">
        <f t="shared" si="10"/>
        <v>0</v>
      </c>
      <c r="T23" s="39"/>
    </row>
    <row r="24" spans="1:20">
      <c r="A24" s="49"/>
      <c r="B24" s="43"/>
      <c r="C24" s="50"/>
      <c r="D24" s="51"/>
      <c r="E24" s="51"/>
      <c r="F24" s="51"/>
      <c r="G24" s="51"/>
      <c r="H24" s="51"/>
      <c r="I24" s="51"/>
      <c r="J24" s="51"/>
      <c r="K24" s="51"/>
      <c r="L24" s="34" t="s">
        <v>28</v>
      </c>
      <c r="M24" s="34" t="s">
        <v>35</v>
      </c>
      <c r="N24" s="52">
        <f t="shared" ref="N24:S24" si="11">N64+N230</f>
        <v>14363.9</v>
      </c>
      <c r="O24" s="52">
        <f t="shared" si="11"/>
        <v>11960.4</v>
      </c>
      <c r="P24" s="52">
        <f t="shared" si="11"/>
        <v>4518.2</v>
      </c>
      <c r="Q24" s="52">
        <f t="shared" si="11"/>
        <v>1945.5</v>
      </c>
      <c r="R24" s="52">
        <f t="shared" si="11"/>
        <v>2257</v>
      </c>
      <c r="S24" s="52">
        <f t="shared" si="11"/>
        <v>2521</v>
      </c>
      <c r="T24" s="39"/>
    </row>
    <row r="25" spans="1:20">
      <c r="A25" s="49"/>
      <c r="B25" s="43"/>
      <c r="C25" s="50"/>
      <c r="D25" s="51"/>
      <c r="E25" s="51"/>
      <c r="F25" s="51"/>
      <c r="G25" s="51"/>
      <c r="H25" s="51"/>
      <c r="I25" s="51"/>
      <c r="J25" s="51"/>
      <c r="K25" s="51"/>
      <c r="L25" s="34" t="s">
        <v>28</v>
      </c>
      <c r="M25" s="34" t="s">
        <v>36</v>
      </c>
      <c r="N25" s="52">
        <f t="shared" ref="N25:N26" si="12">N65</f>
        <v>19112.5</v>
      </c>
      <c r="O25" s="52">
        <f t="shared" ref="O25:O26" si="13">O65</f>
        <v>18699.400000000001</v>
      </c>
      <c r="P25" s="52">
        <f t="shared" ref="P25:P26" si="14">P65</f>
        <v>19480.400000000001</v>
      </c>
      <c r="Q25" s="52">
        <f t="shared" ref="Q25:Q26" si="15">Q65</f>
        <v>28874.3</v>
      </c>
      <c r="R25" s="52">
        <f t="shared" ref="R25:R26" si="16">R65</f>
        <v>24110.199999999997</v>
      </c>
      <c r="S25" s="52">
        <f t="shared" ref="S25:S26" si="17">S65</f>
        <v>24110.199999999997</v>
      </c>
      <c r="T25" s="39"/>
    </row>
    <row r="26" spans="1:20">
      <c r="A26" s="49"/>
      <c r="B26" s="43"/>
      <c r="C26" s="50"/>
      <c r="D26" s="51"/>
      <c r="E26" s="51"/>
      <c r="F26" s="51"/>
      <c r="G26" s="51"/>
      <c r="H26" s="51"/>
      <c r="I26" s="51"/>
      <c r="J26" s="51"/>
      <c r="K26" s="51"/>
      <c r="L26" s="34" t="s">
        <v>28</v>
      </c>
      <c r="M26" s="34" t="s">
        <v>37</v>
      </c>
      <c r="N26" s="52">
        <f t="shared" si="12"/>
        <v>0</v>
      </c>
      <c r="O26" s="52">
        <f t="shared" si="13"/>
        <v>0</v>
      </c>
      <c r="P26" s="52">
        <f t="shared" si="14"/>
        <v>0</v>
      </c>
      <c r="Q26" s="52">
        <f t="shared" si="15"/>
        <v>0</v>
      </c>
      <c r="R26" s="52">
        <f t="shared" si="16"/>
        <v>0</v>
      </c>
      <c r="S26" s="52">
        <f t="shared" si="17"/>
        <v>0</v>
      </c>
      <c r="T26" s="39"/>
    </row>
    <row r="27" spans="1:20">
      <c r="A27" s="49"/>
      <c r="B27" s="43"/>
      <c r="C27" s="50"/>
      <c r="D27" s="51"/>
      <c r="E27" s="51"/>
      <c r="F27" s="51"/>
      <c r="G27" s="51"/>
      <c r="H27" s="51"/>
      <c r="I27" s="51"/>
      <c r="J27" s="51"/>
      <c r="K27" s="51"/>
      <c r="L27" s="34" t="s">
        <v>29</v>
      </c>
      <c r="M27" s="34" t="s">
        <v>26</v>
      </c>
      <c r="N27" s="52">
        <f t="shared" ref="N27:S27" si="18">N248</f>
        <v>0</v>
      </c>
      <c r="O27" s="52">
        <f t="shared" si="18"/>
        <v>0</v>
      </c>
      <c r="P27" s="52">
        <f t="shared" si="18"/>
        <v>0</v>
      </c>
      <c r="Q27" s="52">
        <f t="shared" si="18"/>
        <v>0</v>
      </c>
      <c r="R27" s="52">
        <f t="shared" si="18"/>
        <v>0</v>
      </c>
      <c r="S27" s="52">
        <f t="shared" si="18"/>
        <v>0</v>
      </c>
      <c r="T27" s="39"/>
    </row>
    <row r="28" spans="1:20">
      <c r="A28" s="49"/>
      <c r="B28" s="43"/>
      <c r="C28" s="50"/>
      <c r="D28" s="51"/>
      <c r="E28" s="51"/>
      <c r="F28" s="51"/>
      <c r="G28" s="51"/>
      <c r="H28" s="51"/>
      <c r="I28" s="51"/>
      <c r="J28" s="51"/>
      <c r="K28" s="51"/>
      <c r="L28" s="34" t="s">
        <v>29</v>
      </c>
      <c r="M28" s="34" t="s">
        <v>30</v>
      </c>
      <c r="N28" s="52">
        <f t="shared" ref="N28:S28" si="19">N319</f>
        <v>0</v>
      </c>
      <c r="O28" s="52">
        <f t="shared" si="19"/>
        <v>0</v>
      </c>
      <c r="P28" s="52">
        <f t="shared" si="19"/>
        <v>0</v>
      </c>
      <c r="Q28" s="52">
        <f t="shared" si="19"/>
        <v>0</v>
      </c>
      <c r="R28" s="52">
        <f t="shared" si="19"/>
        <v>0</v>
      </c>
      <c r="S28" s="52">
        <f t="shared" si="19"/>
        <v>0</v>
      </c>
      <c r="T28" s="39"/>
    </row>
    <row r="29" spans="1:20">
      <c r="A29" s="49"/>
      <c r="B29" s="43"/>
      <c r="C29" s="50"/>
      <c r="D29" s="51"/>
      <c r="E29" s="51"/>
      <c r="F29" s="51"/>
      <c r="G29" s="51"/>
      <c r="H29" s="51"/>
      <c r="I29" s="51"/>
      <c r="J29" s="51"/>
      <c r="K29" s="51"/>
      <c r="L29" s="34" t="s">
        <v>29</v>
      </c>
      <c r="M29" s="34" t="s">
        <v>38</v>
      </c>
      <c r="N29" s="52">
        <f t="shared" ref="N29:S29" si="20">N68+N205+N222+N249</f>
        <v>4789.8999999999996</v>
      </c>
      <c r="O29" s="52">
        <f t="shared" si="20"/>
        <v>4789.8999999999996</v>
      </c>
      <c r="P29" s="52">
        <f t="shared" si="20"/>
        <v>2000</v>
      </c>
      <c r="Q29" s="52">
        <f t="shared" si="20"/>
        <v>3000</v>
      </c>
      <c r="R29" s="52">
        <f t="shared" si="20"/>
        <v>3000</v>
      </c>
      <c r="S29" s="52">
        <f t="shared" si="20"/>
        <v>3000</v>
      </c>
      <c r="T29" s="39"/>
    </row>
    <row r="30" spans="1:20">
      <c r="A30" s="49"/>
      <c r="B30" s="43"/>
      <c r="C30" s="50"/>
      <c r="D30" s="51"/>
      <c r="E30" s="51"/>
      <c r="F30" s="51"/>
      <c r="G30" s="51"/>
      <c r="H30" s="51"/>
      <c r="I30" s="51"/>
      <c r="J30" s="51"/>
      <c r="K30" s="51"/>
      <c r="L30" s="34" t="s">
        <v>29</v>
      </c>
      <c r="M30" s="34" t="s">
        <v>35</v>
      </c>
      <c r="N30" s="52">
        <f t="shared" ref="N30:S30" si="21">N69+N206+N250</f>
        <v>0</v>
      </c>
      <c r="O30" s="52">
        <f t="shared" si="21"/>
        <v>0</v>
      </c>
      <c r="P30" s="52">
        <f t="shared" si="21"/>
        <v>0</v>
      </c>
      <c r="Q30" s="52">
        <f t="shared" si="21"/>
        <v>0</v>
      </c>
      <c r="R30" s="52">
        <f t="shared" si="21"/>
        <v>0</v>
      </c>
      <c r="S30" s="52">
        <f t="shared" si="21"/>
        <v>0</v>
      </c>
      <c r="T30" s="39"/>
    </row>
    <row r="31" spans="1:20">
      <c r="A31" s="49"/>
      <c r="B31" s="43"/>
      <c r="C31" s="50"/>
      <c r="D31" s="51"/>
      <c r="E31" s="51"/>
      <c r="F31" s="51"/>
      <c r="G31" s="51"/>
      <c r="H31" s="51"/>
      <c r="I31" s="51"/>
      <c r="J31" s="51"/>
      <c r="K31" s="51"/>
      <c r="L31" s="34" t="s">
        <v>29</v>
      </c>
      <c r="M31" s="34" t="s">
        <v>36</v>
      </c>
      <c r="N31" s="52">
        <f t="shared" ref="N31:S31" si="22">N70+N251</f>
        <v>0</v>
      </c>
      <c r="O31" s="52">
        <f t="shared" si="22"/>
        <v>0</v>
      </c>
      <c r="P31" s="52">
        <f t="shared" si="22"/>
        <v>0</v>
      </c>
      <c r="Q31" s="52">
        <f t="shared" si="22"/>
        <v>0</v>
      </c>
      <c r="R31" s="52">
        <f t="shared" si="22"/>
        <v>0</v>
      </c>
      <c r="S31" s="52">
        <f t="shared" si="22"/>
        <v>0</v>
      </c>
      <c r="T31" s="39"/>
    </row>
    <row r="32" spans="1:20">
      <c r="A32" s="49"/>
      <c r="B32" s="43"/>
      <c r="C32" s="50"/>
      <c r="D32" s="51"/>
      <c r="E32" s="51"/>
      <c r="F32" s="51"/>
      <c r="G32" s="51"/>
      <c r="H32" s="51"/>
      <c r="I32" s="51"/>
      <c r="J32" s="51"/>
      <c r="K32" s="51"/>
      <c r="L32" s="34" t="s">
        <v>29</v>
      </c>
      <c r="M32" s="34" t="s">
        <v>39</v>
      </c>
      <c r="N32" s="52">
        <f t="shared" ref="N32:S32" si="23">N71+N207+N223+N231+N252+N277</f>
        <v>0</v>
      </c>
      <c r="O32" s="52">
        <f t="shared" si="23"/>
        <v>0</v>
      </c>
      <c r="P32" s="52">
        <f t="shared" si="23"/>
        <v>213.8</v>
      </c>
      <c r="Q32" s="52">
        <f t="shared" si="23"/>
        <v>0</v>
      </c>
      <c r="R32" s="52">
        <f t="shared" si="23"/>
        <v>0</v>
      </c>
      <c r="S32" s="52">
        <f t="shared" si="23"/>
        <v>0</v>
      </c>
      <c r="T32" s="39"/>
    </row>
    <row r="33" spans="1:20">
      <c r="A33" s="49"/>
      <c r="B33" s="43"/>
      <c r="C33" s="50"/>
      <c r="D33" s="51"/>
      <c r="E33" s="51"/>
      <c r="F33" s="51"/>
      <c r="G33" s="51"/>
      <c r="H33" s="51"/>
      <c r="I33" s="51"/>
      <c r="J33" s="51"/>
      <c r="K33" s="51"/>
      <c r="L33" s="34" t="s">
        <v>30</v>
      </c>
      <c r="M33" s="34" t="s">
        <v>26</v>
      </c>
      <c r="N33" s="52">
        <f t="shared" ref="N33:S35" si="24">N72+N253</f>
        <v>0</v>
      </c>
      <c r="O33" s="52">
        <f t="shared" si="24"/>
        <v>0</v>
      </c>
      <c r="P33" s="52">
        <f t="shared" si="24"/>
        <v>0</v>
      </c>
      <c r="Q33" s="52">
        <f t="shared" si="24"/>
        <v>0</v>
      </c>
      <c r="R33" s="52">
        <f t="shared" si="24"/>
        <v>0</v>
      </c>
      <c r="S33" s="52">
        <f t="shared" si="24"/>
        <v>0</v>
      </c>
      <c r="T33" s="39"/>
    </row>
    <row r="34" spans="1:20">
      <c r="A34" s="49"/>
      <c r="B34" s="43"/>
      <c r="C34" s="50"/>
      <c r="D34" s="51"/>
      <c r="E34" s="51"/>
      <c r="F34" s="51"/>
      <c r="G34" s="51"/>
      <c r="H34" s="51"/>
      <c r="I34" s="51"/>
      <c r="J34" s="51"/>
      <c r="K34" s="51"/>
      <c r="L34" s="34" t="s">
        <v>30</v>
      </c>
      <c r="M34" s="34" t="s">
        <v>27</v>
      </c>
      <c r="N34" s="52">
        <f t="shared" si="24"/>
        <v>0</v>
      </c>
      <c r="O34" s="52">
        <f t="shared" si="24"/>
        <v>0</v>
      </c>
      <c r="P34" s="52">
        <f t="shared" si="24"/>
        <v>0</v>
      </c>
      <c r="Q34" s="52">
        <f t="shared" si="24"/>
        <v>0</v>
      </c>
      <c r="R34" s="52">
        <f t="shared" si="24"/>
        <v>0</v>
      </c>
      <c r="S34" s="52">
        <f t="shared" si="24"/>
        <v>0</v>
      </c>
      <c r="T34" s="39"/>
    </row>
    <row r="35" spans="1:20">
      <c r="A35" s="49"/>
      <c r="B35" s="43"/>
      <c r="C35" s="50"/>
      <c r="D35" s="51"/>
      <c r="E35" s="51"/>
      <c r="F35" s="51"/>
      <c r="G35" s="51"/>
      <c r="H35" s="51"/>
      <c r="I35" s="51"/>
      <c r="J35" s="51"/>
      <c r="K35" s="51"/>
      <c r="L35" s="34" t="s">
        <v>30</v>
      </c>
      <c r="M35" s="34" t="s">
        <v>28</v>
      </c>
      <c r="N35" s="52">
        <f t="shared" si="24"/>
        <v>3188.7</v>
      </c>
      <c r="O35" s="52">
        <f t="shared" si="24"/>
        <v>3188.7</v>
      </c>
      <c r="P35" s="52">
        <f t="shared" si="24"/>
        <v>96.5</v>
      </c>
      <c r="Q35" s="52">
        <f t="shared" si="24"/>
        <v>0</v>
      </c>
      <c r="R35" s="52">
        <f t="shared" si="24"/>
        <v>0</v>
      </c>
      <c r="S35" s="52">
        <f t="shared" si="24"/>
        <v>0</v>
      </c>
      <c r="T35" s="39"/>
    </row>
    <row r="36" spans="1:20">
      <c r="A36" s="49"/>
      <c r="B36" s="43"/>
      <c r="C36" s="50"/>
      <c r="D36" s="51"/>
      <c r="E36" s="51"/>
      <c r="F36" s="51"/>
      <c r="G36" s="51"/>
      <c r="H36" s="51"/>
      <c r="I36" s="51"/>
      <c r="J36" s="51"/>
      <c r="K36" s="51"/>
      <c r="L36" s="34" t="s">
        <v>30</v>
      </c>
      <c r="M36" s="34" t="s">
        <v>30</v>
      </c>
      <c r="N36" s="52">
        <f t="shared" ref="N36:S36" si="25">N75+N208+N224+N232+N256</f>
        <v>72</v>
      </c>
      <c r="O36" s="52">
        <f t="shared" si="25"/>
        <v>72</v>
      </c>
      <c r="P36" s="52">
        <f t="shared" si="25"/>
        <v>0</v>
      </c>
      <c r="Q36" s="52">
        <f t="shared" si="25"/>
        <v>0</v>
      </c>
      <c r="R36" s="52">
        <f t="shared" si="25"/>
        <v>0</v>
      </c>
      <c r="S36" s="52">
        <f t="shared" si="25"/>
        <v>0</v>
      </c>
      <c r="T36" s="39"/>
    </row>
    <row r="37" spans="1:20">
      <c r="A37" s="49"/>
      <c r="B37" s="43"/>
      <c r="C37" s="50"/>
      <c r="D37" s="51"/>
      <c r="E37" s="51"/>
      <c r="F37" s="51"/>
      <c r="G37" s="51"/>
      <c r="H37" s="51"/>
      <c r="I37" s="51"/>
      <c r="J37" s="51"/>
      <c r="K37" s="51"/>
      <c r="L37" s="34" t="s">
        <v>31</v>
      </c>
      <c r="M37" s="34" t="s">
        <v>27</v>
      </c>
      <c r="N37" s="52">
        <f t="shared" ref="N37:N39" si="26">N76</f>
        <v>0</v>
      </c>
      <c r="O37" s="52">
        <f t="shared" ref="O37:O39" si="27">O76</f>
        <v>0</v>
      </c>
      <c r="P37" s="52">
        <f t="shared" ref="P37:P39" si="28">P76</f>
        <v>0</v>
      </c>
      <c r="Q37" s="52">
        <f t="shared" ref="Q37:Q39" si="29">Q76</f>
        <v>0</v>
      </c>
      <c r="R37" s="52">
        <f t="shared" ref="R37:R39" si="30">R76</f>
        <v>0</v>
      </c>
      <c r="S37" s="52">
        <f t="shared" ref="S37:S39" si="31">S76</f>
        <v>0</v>
      </c>
      <c r="T37" s="39"/>
    </row>
    <row r="38" spans="1:20">
      <c r="A38" s="49"/>
      <c r="B38" s="43"/>
      <c r="C38" s="50"/>
      <c r="D38" s="51"/>
      <c r="E38" s="51"/>
      <c r="F38" s="51"/>
      <c r="G38" s="51"/>
      <c r="H38" s="51"/>
      <c r="I38" s="51"/>
      <c r="J38" s="51"/>
      <c r="K38" s="51"/>
      <c r="L38" s="34" t="s">
        <v>31</v>
      </c>
      <c r="M38" s="34" t="s">
        <v>28</v>
      </c>
      <c r="N38" s="52">
        <f t="shared" si="26"/>
        <v>0</v>
      </c>
      <c r="O38" s="52">
        <f t="shared" si="27"/>
        <v>0</v>
      </c>
      <c r="P38" s="52">
        <f t="shared" si="28"/>
        <v>0</v>
      </c>
      <c r="Q38" s="52">
        <f t="shared" si="29"/>
        <v>0</v>
      </c>
      <c r="R38" s="52">
        <f t="shared" si="30"/>
        <v>0</v>
      </c>
      <c r="S38" s="52">
        <f t="shared" si="31"/>
        <v>0</v>
      </c>
      <c r="T38" s="39"/>
    </row>
    <row r="39" spans="1:20">
      <c r="A39" s="49"/>
      <c r="B39" s="43"/>
      <c r="C39" s="50"/>
      <c r="D39" s="51"/>
      <c r="E39" s="51"/>
      <c r="F39" s="51"/>
      <c r="G39" s="51"/>
      <c r="H39" s="51"/>
      <c r="I39" s="51"/>
      <c r="J39" s="51"/>
      <c r="K39" s="51"/>
      <c r="L39" s="34" t="s">
        <v>31</v>
      </c>
      <c r="M39" s="34" t="s">
        <v>30</v>
      </c>
      <c r="N39" s="52">
        <f t="shared" si="26"/>
        <v>0</v>
      </c>
      <c r="O39" s="52">
        <f t="shared" si="27"/>
        <v>0</v>
      </c>
      <c r="P39" s="52">
        <f t="shared" si="28"/>
        <v>0</v>
      </c>
      <c r="Q39" s="52">
        <f t="shared" si="29"/>
        <v>0</v>
      </c>
      <c r="R39" s="52">
        <f t="shared" si="30"/>
        <v>0</v>
      </c>
      <c r="S39" s="52">
        <f t="shared" si="31"/>
        <v>0</v>
      </c>
      <c r="T39" s="39"/>
    </row>
    <row r="40" spans="1:20">
      <c r="A40" s="49"/>
      <c r="B40" s="43"/>
      <c r="C40" s="50"/>
      <c r="D40" s="51"/>
      <c r="E40" s="51"/>
      <c r="F40" s="51"/>
      <c r="G40" s="51"/>
      <c r="H40" s="51"/>
      <c r="I40" s="51"/>
      <c r="J40" s="51"/>
      <c r="K40" s="51"/>
      <c r="L40" s="34" t="s">
        <v>32</v>
      </c>
      <c r="M40" s="34" t="s">
        <v>26</v>
      </c>
      <c r="N40" s="52">
        <f t="shared" ref="N40:S40" si="32">N79+N233+N257+N306+N312+N315</f>
        <v>709</v>
      </c>
      <c r="O40" s="52">
        <f t="shared" si="32"/>
        <v>709</v>
      </c>
      <c r="P40" s="52">
        <f t="shared" si="32"/>
        <v>0</v>
      </c>
      <c r="Q40" s="52">
        <f t="shared" si="32"/>
        <v>0</v>
      </c>
      <c r="R40" s="52">
        <f t="shared" si="32"/>
        <v>0</v>
      </c>
      <c r="S40" s="52">
        <f t="shared" si="32"/>
        <v>0</v>
      </c>
      <c r="T40" s="39"/>
    </row>
    <row r="41" spans="1:20">
      <c r="A41" s="49"/>
      <c r="B41" s="43"/>
      <c r="C41" s="50"/>
      <c r="D41" s="51"/>
      <c r="E41" s="51"/>
      <c r="F41" s="51"/>
      <c r="G41" s="51"/>
      <c r="H41" s="51"/>
      <c r="I41" s="51"/>
      <c r="J41" s="51"/>
      <c r="K41" s="51"/>
      <c r="L41" s="34" t="s">
        <v>32</v>
      </c>
      <c r="M41" s="34" t="s">
        <v>27</v>
      </c>
      <c r="N41" s="52">
        <f t="shared" ref="N41:S41" si="33">N80+N234+N258+N307+N313+N316+N321+N302+N331</f>
        <v>73.8</v>
      </c>
      <c r="O41" s="52">
        <f t="shared" si="33"/>
        <v>73.8</v>
      </c>
      <c r="P41" s="52">
        <f t="shared" si="33"/>
        <v>0</v>
      </c>
      <c r="Q41" s="52">
        <f t="shared" si="33"/>
        <v>0</v>
      </c>
      <c r="R41" s="52">
        <f t="shared" si="33"/>
        <v>0</v>
      </c>
      <c r="S41" s="52">
        <f t="shared" si="33"/>
        <v>0</v>
      </c>
      <c r="T41" s="39"/>
    </row>
    <row r="42" spans="1:20">
      <c r="A42" s="49"/>
      <c r="B42" s="43"/>
      <c r="C42" s="50"/>
      <c r="D42" s="51"/>
      <c r="E42" s="51"/>
      <c r="F42" s="51"/>
      <c r="G42" s="51"/>
      <c r="H42" s="51"/>
      <c r="I42" s="51"/>
      <c r="J42" s="51"/>
      <c r="K42" s="51"/>
      <c r="L42" s="34" t="s">
        <v>32</v>
      </c>
      <c r="M42" s="34" t="s">
        <v>28</v>
      </c>
      <c r="N42" s="52">
        <f>N81+N235+N259+N308+N317</f>
        <v>0</v>
      </c>
      <c r="O42" s="52">
        <f>O81+O259+O308+O317</f>
        <v>0</v>
      </c>
      <c r="P42" s="52">
        <f>P81+P235+P259+P308+P317</f>
        <v>0</v>
      </c>
      <c r="Q42" s="52">
        <f>Q81+Q235+Q259+Q308+Q317</f>
        <v>0</v>
      </c>
      <c r="R42" s="52">
        <f>R81+R235+R259+R308+R317</f>
        <v>0</v>
      </c>
      <c r="S42" s="52">
        <f>S81+S235+S259+S308+S317</f>
        <v>0</v>
      </c>
      <c r="T42" s="39"/>
    </row>
    <row r="43" spans="1:20">
      <c r="A43" s="49"/>
      <c r="B43" s="43"/>
      <c r="C43" s="50"/>
      <c r="D43" s="51"/>
      <c r="E43" s="51"/>
      <c r="F43" s="51"/>
      <c r="G43" s="51"/>
      <c r="H43" s="51"/>
      <c r="I43" s="51"/>
      <c r="J43" s="51"/>
      <c r="K43" s="51"/>
      <c r="L43" s="34" t="s">
        <v>32</v>
      </c>
      <c r="M43" s="34" t="s">
        <v>30</v>
      </c>
      <c r="N43" s="52">
        <f t="shared" ref="N43:S43" si="34">N225</f>
        <v>0</v>
      </c>
      <c r="O43" s="52">
        <f t="shared" si="34"/>
        <v>0</v>
      </c>
      <c r="P43" s="52">
        <f t="shared" si="34"/>
        <v>0</v>
      </c>
      <c r="Q43" s="52">
        <f t="shared" si="34"/>
        <v>0</v>
      </c>
      <c r="R43" s="52">
        <f t="shared" si="34"/>
        <v>0</v>
      </c>
      <c r="S43" s="52">
        <f t="shared" si="34"/>
        <v>0</v>
      </c>
      <c r="T43" s="39"/>
    </row>
    <row r="44" spans="1:20">
      <c r="A44" s="49"/>
      <c r="B44" s="43"/>
      <c r="C44" s="50"/>
      <c r="D44" s="51"/>
      <c r="E44" s="51"/>
      <c r="F44" s="51"/>
      <c r="G44" s="51"/>
      <c r="H44" s="51"/>
      <c r="I44" s="51"/>
      <c r="J44" s="51"/>
      <c r="K44" s="51"/>
      <c r="L44" s="34" t="s">
        <v>32</v>
      </c>
      <c r="M44" s="34" t="s">
        <v>32</v>
      </c>
      <c r="N44" s="52">
        <f>N82+N260+N309</f>
        <v>0</v>
      </c>
      <c r="O44" s="52">
        <f>O82+O235+O260+O309</f>
        <v>0</v>
      </c>
      <c r="P44" s="52">
        <f>P82+P260+P309</f>
        <v>0</v>
      </c>
      <c r="Q44" s="52">
        <f>Q82+Q260+Q309</f>
        <v>0</v>
      </c>
      <c r="R44" s="52">
        <f>R82+R260+R309</f>
        <v>0</v>
      </c>
      <c r="S44" s="52">
        <f>S82+S260+S309</f>
        <v>0</v>
      </c>
      <c r="T44" s="39"/>
    </row>
    <row r="45" spans="1:20">
      <c r="A45" s="49"/>
      <c r="B45" s="43"/>
      <c r="C45" s="50"/>
      <c r="D45" s="51"/>
      <c r="E45" s="51"/>
      <c r="F45" s="51"/>
      <c r="G45" s="51"/>
      <c r="H45" s="51"/>
      <c r="I45" s="51"/>
      <c r="J45" s="51"/>
      <c r="K45" s="51"/>
      <c r="L45" s="34" t="s">
        <v>32</v>
      </c>
      <c r="M45" s="34" t="s">
        <v>35</v>
      </c>
      <c r="N45" s="52">
        <f t="shared" ref="N45:S45" si="35">N83+N226+N236+N261+N310</f>
        <v>0</v>
      </c>
      <c r="O45" s="52">
        <f t="shared" si="35"/>
        <v>0</v>
      </c>
      <c r="P45" s="52">
        <f t="shared" si="35"/>
        <v>0</v>
      </c>
      <c r="Q45" s="52">
        <f t="shared" si="35"/>
        <v>0</v>
      </c>
      <c r="R45" s="52">
        <f t="shared" si="35"/>
        <v>0</v>
      </c>
      <c r="S45" s="52">
        <f t="shared" si="35"/>
        <v>0</v>
      </c>
      <c r="T45" s="39"/>
    </row>
    <row r="46" spans="1:20">
      <c r="A46" s="49"/>
      <c r="B46" s="43"/>
      <c r="C46" s="50"/>
      <c r="D46" s="51"/>
      <c r="E46" s="51"/>
      <c r="F46" s="51"/>
      <c r="G46" s="51"/>
      <c r="H46" s="51"/>
      <c r="I46" s="51"/>
      <c r="J46" s="51"/>
      <c r="K46" s="51"/>
      <c r="L46" s="34" t="s">
        <v>38</v>
      </c>
      <c r="M46" s="34" t="s">
        <v>26</v>
      </c>
      <c r="N46" s="52">
        <f t="shared" ref="N46:S46" si="36">N84+N237+N262+N270+N304</f>
        <v>0</v>
      </c>
      <c r="O46" s="52">
        <f t="shared" si="36"/>
        <v>0</v>
      </c>
      <c r="P46" s="52">
        <f t="shared" si="36"/>
        <v>0</v>
      </c>
      <c r="Q46" s="52">
        <f t="shared" si="36"/>
        <v>0</v>
      </c>
      <c r="R46" s="52">
        <f t="shared" si="36"/>
        <v>0</v>
      </c>
      <c r="S46" s="52">
        <f t="shared" si="36"/>
        <v>0</v>
      </c>
      <c r="T46" s="39"/>
    </row>
    <row r="47" spans="1:20">
      <c r="A47" s="49"/>
      <c r="B47" s="43"/>
      <c r="C47" s="50"/>
      <c r="D47" s="51"/>
      <c r="E47" s="51"/>
      <c r="F47" s="51"/>
      <c r="G47" s="51"/>
      <c r="H47" s="51"/>
      <c r="I47" s="51"/>
      <c r="J47" s="51"/>
      <c r="K47" s="51"/>
      <c r="L47" s="34" t="s">
        <v>38</v>
      </c>
      <c r="M47" s="34" t="s">
        <v>29</v>
      </c>
      <c r="N47" s="52">
        <f t="shared" ref="N47:S47" si="37">N85+N227+N263</f>
        <v>0</v>
      </c>
      <c r="O47" s="52">
        <f t="shared" si="37"/>
        <v>0</v>
      </c>
      <c r="P47" s="52">
        <f t="shared" si="37"/>
        <v>57.2</v>
      </c>
      <c r="Q47" s="52">
        <f t="shared" si="37"/>
        <v>0</v>
      </c>
      <c r="R47" s="52">
        <f t="shared" si="37"/>
        <v>0</v>
      </c>
      <c r="S47" s="52">
        <f t="shared" si="37"/>
        <v>0</v>
      </c>
      <c r="T47" s="39"/>
    </row>
    <row r="48" spans="1:20">
      <c r="A48" s="49"/>
      <c r="B48" s="43"/>
      <c r="C48" s="50"/>
      <c r="D48" s="51"/>
      <c r="E48" s="51"/>
      <c r="F48" s="51"/>
      <c r="G48" s="51"/>
      <c r="H48" s="51"/>
      <c r="I48" s="51"/>
      <c r="J48" s="51"/>
      <c r="K48" s="51"/>
      <c r="L48" s="34" t="s">
        <v>36</v>
      </c>
      <c r="M48" s="34" t="s">
        <v>26</v>
      </c>
      <c r="N48" s="52">
        <f t="shared" ref="N48:S48" si="38">N264</f>
        <v>0</v>
      </c>
      <c r="O48" s="52">
        <f t="shared" si="38"/>
        <v>0</v>
      </c>
      <c r="P48" s="52">
        <f t="shared" si="38"/>
        <v>0</v>
      </c>
      <c r="Q48" s="52">
        <f t="shared" si="38"/>
        <v>0</v>
      </c>
      <c r="R48" s="52">
        <f t="shared" si="38"/>
        <v>0</v>
      </c>
      <c r="S48" s="52">
        <f t="shared" si="38"/>
        <v>0</v>
      </c>
      <c r="T48" s="39"/>
    </row>
    <row r="49" spans="1:20">
      <c r="A49" s="49"/>
      <c r="B49" s="43"/>
      <c r="C49" s="50"/>
      <c r="D49" s="51"/>
      <c r="E49" s="51"/>
      <c r="F49" s="51"/>
      <c r="G49" s="51"/>
      <c r="H49" s="51"/>
      <c r="I49" s="51"/>
      <c r="J49" s="51"/>
      <c r="K49" s="51"/>
      <c r="L49" s="34" t="s">
        <v>36</v>
      </c>
      <c r="M49" s="34" t="s">
        <v>28</v>
      </c>
      <c r="N49" s="52">
        <f t="shared" ref="N49:S49" si="39">N86+N265+N292+N293+N294+N318</f>
        <v>0</v>
      </c>
      <c r="O49" s="52">
        <f t="shared" si="39"/>
        <v>0</v>
      </c>
      <c r="P49" s="52">
        <f t="shared" si="39"/>
        <v>0</v>
      </c>
      <c r="Q49" s="52">
        <f t="shared" si="39"/>
        <v>0</v>
      </c>
      <c r="R49" s="52">
        <f t="shared" si="39"/>
        <v>0</v>
      </c>
      <c r="S49" s="52">
        <f t="shared" si="39"/>
        <v>0</v>
      </c>
      <c r="T49" s="39"/>
    </row>
    <row r="50" spans="1:20">
      <c r="A50" s="49"/>
      <c r="B50" s="43"/>
      <c r="C50" s="50"/>
      <c r="D50" s="51"/>
      <c r="E50" s="51"/>
      <c r="F50" s="51"/>
      <c r="G50" s="51"/>
      <c r="H50" s="51"/>
      <c r="I50" s="51"/>
      <c r="J50" s="51"/>
      <c r="K50" s="51"/>
      <c r="L50" s="34" t="s">
        <v>36</v>
      </c>
      <c r="M50" s="34" t="s">
        <v>29</v>
      </c>
      <c r="N50" s="52">
        <f t="shared" ref="N50:S50" si="40">N303+N295+N322</f>
        <v>0</v>
      </c>
      <c r="O50" s="52">
        <f t="shared" si="40"/>
        <v>0</v>
      </c>
      <c r="P50" s="52">
        <f t="shared" si="40"/>
        <v>0</v>
      </c>
      <c r="Q50" s="52">
        <f t="shared" si="40"/>
        <v>0</v>
      </c>
      <c r="R50" s="52">
        <f t="shared" si="40"/>
        <v>0</v>
      </c>
      <c r="S50" s="52">
        <f t="shared" si="40"/>
        <v>0</v>
      </c>
      <c r="T50" s="39"/>
    </row>
    <row r="51" spans="1:20">
      <c r="A51" s="49"/>
      <c r="B51" s="43"/>
      <c r="C51" s="50"/>
      <c r="D51" s="51"/>
      <c r="E51" s="51"/>
      <c r="F51" s="51"/>
      <c r="G51" s="51"/>
      <c r="H51" s="51"/>
      <c r="I51" s="51"/>
      <c r="J51" s="51"/>
      <c r="K51" s="51"/>
      <c r="L51" s="34" t="s">
        <v>33</v>
      </c>
      <c r="M51" s="34" t="s">
        <v>26</v>
      </c>
      <c r="N51" s="53">
        <f t="shared" ref="N51:S51" si="41">N87</f>
        <v>0</v>
      </c>
      <c r="O51" s="53">
        <f t="shared" si="41"/>
        <v>0</v>
      </c>
      <c r="P51" s="53">
        <f t="shared" si="41"/>
        <v>0</v>
      </c>
      <c r="Q51" s="52">
        <f t="shared" si="41"/>
        <v>0</v>
      </c>
      <c r="R51" s="52">
        <f t="shared" si="41"/>
        <v>0</v>
      </c>
      <c r="S51" s="52">
        <f t="shared" si="41"/>
        <v>0</v>
      </c>
      <c r="T51" s="39"/>
    </row>
    <row r="52" spans="1:20">
      <c r="A52" s="49"/>
      <c r="B52" s="43"/>
      <c r="C52" s="50"/>
      <c r="D52" s="51"/>
      <c r="E52" s="51"/>
      <c r="F52" s="51"/>
      <c r="G52" s="51"/>
      <c r="H52" s="51"/>
      <c r="I52" s="51"/>
      <c r="J52" s="51"/>
      <c r="K52" s="51"/>
      <c r="L52" s="34" t="s">
        <v>33</v>
      </c>
      <c r="M52" s="34" t="s">
        <v>27</v>
      </c>
      <c r="N52" s="52">
        <f t="shared" ref="N52:S52" si="42">N88+N238+N266</f>
        <v>0</v>
      </c>
      <c r="O52" s="52">
        <f t="shared" si="42"/>
        <v>0</v>
      </c>
      <c r="P52" s="52">
        <f t="shared" si="42"/>
        <v>0</v>
      </c>
      <c r="Q52" s="52">
        <f t="shared" si="42"/>
        <v>0</v>
      </c>
      <c r="R52" s="52">
        <f t="shared" si="42"/>
        <v>0</v>
      </c>
      <c r="S52" s="52">
        <f t="shared" si="42"/>
        <v>0</v>
      </c>
      <c r="T52" s="39"/>
    </row>
    <row r="53" spans="1:20">
      <c r="A53" s="49"/>
      <c r="B53" s="43"/>
      <c r="C53" s="50"/>
      <c r="D53" s="51"/>
      <c r="E53" s="51"/>
      <c r="F53" s="51"/>
      <c r="G53" s="51"/>
      <c r="H53" s="51"/>
      <c r="I53" s="51"/>
      <c r="J53" s="51"/>
      <c r="K53" s="51"/>
      <c r="L53" s="34" t="s">
        <v>33</v>
      </c>
      <c r="M53" s="34" t="s">
        <v>28</v>
      </c>
      <c r="N53" s="52">
        <f>N89</f>
        <v>0</v>
      </c>
      <c r="O53" s="52">
        <f>O89</f>
        <v>0</v>
      </c>
      <c r="P53" s="52">
        <f>P89+P239</f>
        <v>0</v>
      </c>
      <c r="Q53" s="52">
        <f>Q89+Q239</f>
        <v>0</v>
      </c>
      <c r="R53" s="52">
        <f>R89+R239</f>
        <v>0</v>
      </c>
      <c r="S53" s="52">
        <f>S89+S239</f>
        <v>0</v>
      </c>
      <c r="T53" s="39"/>
    </row>
    <row r="54" spans="1:20">
      <c r="A54" s="49"/>
      <c r="B54" s="43"/>
      <c r="C54" s="50"/>
      <c r="D54" s="51"/>
      <c r="E54" s="51"/>
      <c r="F54" s="51"/>
      <c r="G54" s="51"/>
      <c r="H54" s="51"/>
      <c r="I54" s="51"/>
      <c r="J54" s="51"/>
      <c r="K54" s="51"/>
      <c r="L54" s="34" t="s">
        <v>33</v>
      </c>
      <c r="M54" s="34" t="s">
        <v>30</v>
      </c>
      <c r="N54" s="52">
        <f t="shared" ref="N54:S54" si="43">N267</f>
        <v>0</v>
      </c>
      <c r="O54" s="52">
        <f t="shared" si="43"/>
        <v>0</v>
      </c>
      <c r="P54" s="52">
        <f t="shared" si="43"/>
        <v>0</v>
      </c>
      <c r="Q54" s="52">
        <f t="shared" si="43"/>
        <v>0</v>
      </c>
      <c r="R54" s="52">
        <f t="shared" si="43"/>
        <v>0</v>
      </c>
      <c r="S54" s="52">
        <f t="shared" si="43"/>
        <v>0</v>
      </c>
      <c r="T54" s="39"/>
    </row>
    <row r="55" spans="1:20">
      <c r="A55" s="49"/>
      <c r="B55" s="43"/>
      <c r="C55" s="50"/>
      <c r="D55" s="51"/>
      <c r="E55" s="51"/>
      <c r="F55" s="51"/>
      <c r="G55" s="51"/>
      <c r="H55" s="51"/>
      <c r="I55" s="51"/>
      <c r="J55" s="51"/>
      <c r="K55" s="51"/>
      <c r="L55" s="34" t="s">
        <v>39</v>
      </c>
      <c r="M55" s="34" t="s">
        <v>27</v>
      </c>
      <c r="N55" s="52">
        <f t="shared" ref="N55:S55" si="44">N216</f>
        <v>0</v>
      </c>
      <c r="O55" s="52">
        <f t="shared" si="44"/>
        <v>0</v>
      </c>
      <c r="P55" s="52">
        <f t="shared" si="44"/>
        <v>0</v>
      </c>
      <c r="Q55" s="52">
        <f t="shared" si="44"/>
        <v>0</v>
      </c>
      <c r="R55" s="52">
        <f t="shared" si="44"/>
        <v>0</v>
      </c>
      <c r="S55" s="52">
        <f t="shared" si="44"/>
        <v>0</v>
      </c>
      <c r="T55" s="39"/>
    </row>
    <row r="56" spans="1:20">
      <c r="A56" s="49"/>
      <c r="B56" s="43"/>
      <c r="C56" s="50"/>
      <c r="D56" s="51"/>
      <c r="E56" s="51"/>
      <c r="F56" s="51"/>
      <c r="G56" s="51"/>
      <c r="H56" s="51"/>
      <c r="I56" s="51"/>
      <c r="J56" s="51"/>
      <c r="K56" s="51"/>
      <c r="L56" s="34" t="s">
        <v>34</v>
      </c>
      <c r="M56" s="34" t="s">
        <v>26</v>
      </c>
      <c r="N56" s="52">
        <f t="shared" ref="N56:S56" si="45">N297</f>
        <v>258021.7</v>
      </c>
      <c r="O56" s="52">
        <f t="shared" si="45"/>
        <v>247172.1</v>
      </c>
      <c r="P56" s="52">
        <f t="shared" si="45"/>
        <v>373147.5</v>
      </c>
      <c r="Q56" s="52">
        <f t="shared" si="45"/>
        <v>792469.7</v>
      </c>
      <c r="R56" s="52">
        <f t="shared" si="45"/>
        <v>1040056.6</v>
      </c>
      <c r="S56" s="52">
        <f t="shared" si="45"/>
        <v>1244553.5</v>
      </c>
      <c r="T56" s="39"/>
    </row>
    <row r="57" spans="1:20">
      <c r="A57" s="49"/>
      <c r="B57" s="43"/>
      <c r="C57" s="50"/>
      <c r="D57" s="51"/>
      <c r="E57" s="51"/>
      <c r="F57" s="51"/>
      <c r="G57" s="51"/>
      <c r="H57" s="51"/>
      <c r="I57" s="51"/>
      <c r="J57" s="51"/>
      <c r="K57" s="51"/>
      <c r="L57" s="34" t="s">
        <v>37</v>
      </c>
      <c r="M57" s="34" t="s">
        <v>28</v>
      </c>
      <c r="N57" s="52">
        <f t="shared" ref="N57:S57" si="46">N338</f>
        <v>72066.8</v>
      </c>
      <c r="O57" s="52">
        <f t="shared" si="46"/>
        <v>72066.8</v>
      </c>
      <c r="P57" s="52">
        <f t="shared" si="46"/>
        <v>105249.9</v>
      </c>
      <c r="Q57" s="52">
        <f t="shared" si="46"/>
        <v>180081.4</v>
      </c>
      <c r="R57" s="52">
        <f t="shared" si="46"/>
        <v>268907.40000000002</v>
      </c>
      <c r="S57" s="52">
        <f t="shared" si="46"/>
        <v>345963.8</v>
      </c>
      <c r="T57" s="39"/>
    </row>
    <row r="58" spans="1:20" ht="67.5">
      <c r="A58" s="54" t="s">
        <v>40</v>
      </c>
      <c r="B58" s="45">
        <v>2001</v>
      </c>
      <c r="C58" s="46" t="s">
        <v>25</v>
      </c>
      <c r="D58" s="46" t="s">
        <v>25</v>
      </c>
      <c r="E58" s="46" t="s">
        <v>25</v>
      </c>
      <c r="F58" s="46" t="s">
        <v>25</v>
      </c>
      <c r="G58" s="46" t="s">
        <v>25</v>
      </c>
      <c r="H58" s="46" t="s">
        <v>25</v>
      </c>
      <c r="I58" s="46" t="s">
        <v>25</v>
      </c>
      <c r="J58" s="46" t="s">
        <v>25</v>
      </c>
      <c r="K58" s="46" t="s">
        <v>25</v>
      </c>
      <c r="L58" s="51"/>
      <c r="M58" s="51"/>
      <c r="N58" s="55">
        <f t="shared" ref="N58:S58" si="47">SUM(N59:N89)</f>
        <v>35220.5</v>
      </c>
      <c r="O58" s="55">
        <f t="shared" si="47"/>
        <v>30659.800000000003</v>
      </c>
      <c r="P58" s="55">
        <f t="shared" si="47"/>
        <v>272296.80000000005</v>
      </c>
      <c r="Q58" s="55">
        <f t="shared" si="47"/>
        <v>30819.8</v>
      </c>
      <c r="R58" s="55">
        <f t="shared" si="47"/>
        <v>26367.199999999997</v>
      </c>
      <c r="S58" s="55">
        <f t="shared" si="47"/>
        <v>26631.199999999997</v>
      </c>
      <c r="T58" s="39"/>
    </row>
    <row r="59" spans="1:20">
      <c r="A59" s="54"/>
      <c r="B59" s="45"/>
      <c r="C59" s="57"/>
      <c r="D59" s="57"/>
      <c r="E59" s="57"/>
      <c r="F59" s="57"/>
      <c r="G59" s="57"/>
      <c r="H59" s="57"/>
      <c r="I59" s="57"/>
      <c r="J59" s="57"/>
      <c r="K59" s="57"/>
      <c r="L59" s="58" t="s">
        <v>26</v>
      </c>
      <c r="M59" s="58" t="s">
        <v>29</v>
      </c>
      <c r="N59" s="55">
        <f t="shared" ref="N59:S59" si="48">N194</f>
        <v>0</v>
      </c>
      <c r="O59" s="55">
        <f t="shared" si="48"/>
        <v>0</v>
      </c>
      <c r="P59" s="55">
        <f t="shared" si="48"/>
        <v>0</v>
      </c>
      <c r="Q59" s="55">
        <f t="shared" si="48"/>
        <v>0</v>
      </c>
      <c r="R59" s="55">
        <f t="shared" si="48"/>
        <v>0</v>
      </c>
      <c r="S59" s="55">
        <f t="shared" si="48"/>
        <v>0</v>
      </c>
      <c r="T59" s="39"/>
    </row>
    <row r="60" spans="1:20">
      <c r="A60" s="54"/>
      <c r="B60" s="59"/>
      <c r="C60" s="60"/>
      <c r="D60" s="60"/>
      <c r="E60" s="60"/>
      <c r="F60" s="60"/>
      <c r="G60" s="60"/>
      <c r="H60" s="60"/>
      <c r="I60" s="60"/>
      <c r="J60" s="60"/>
      <c r="K60" s="60"/>
      <c r="L60" s="58" t="s">
        <v>26</v>
      </c>
      <c r="M60" s="58" t="s">
        <v>31</v>
      </c>
      <c r="N60" s="55">
        <v>0</v>
      </c>
      <c r="O60" s="55">
        <v>0</v>
      </c>
      <c r="P60" s="55">
        <v>0</v>
      </c>
      <c r="Q60" s="55">
        <v>0</v>
      </c>
      <c r="R60" s="55">
        <v>0</v>
      </c>
      <c r="S60" s="55">
        <v>0</v>
      </c>
      <c r="T60" s="39"/>
    </row>
    <row r="61" spans="1:20">
      <c r="A61" s="54"/>
      <c r="B61" s="59"/>
      <c r="C61" s="50"/>
      <c r="D61" s="51"/>
      <c r="E61" s="51"/>
      <c r="F61" s="51"/>
      <c r="G61" s="51"/>
      <c r="H61" s="51"/>
      <c r="I61" s="51"/>
      <c r="J61" s="51"/>
      <c r="K61" s="51"/>
      <c r="L61" s="34" t="s">
        <v>26</v>
      </c>
      <c r="M61" s="34" t="s">
        <v>33</v>
      </c>
      <c r="N61" s="55">
        <f>N111</f>
        <v>1744.1</v>
      </c>
      <c r="O61" s="55">
        <f>O111</f>
        <v>0</v>
      </c>
      <c r="P61" s="55">
        <f>P111</f>
        <v>248298.2</v>
      </c>
      <c r="Q61" s="55"/>
      <c r="R61" s="55"/>
      <c r="S61" s="55"/>
      <c r="T61" s="39"/>
    </row>
    <row r="62" spans="1:20">
      <c r="A62" s="54"/>
      <c r="B62" s="59"/>
      <c r="C62" s="50"/>
      <c r="D62" s="51"/>
      <c r="E62" s="51"/>
      <c r="F62" s="51"/>
      <c r="G62" s="51"/>
      <c r="H62" s="51"/>
      <c r="I62" s="51"/>
      <c r="J62" s="51"/>
      <c r="K62" s="51"/>
      <c r="L62" s="34" t="s">
        <v>26</v>
      </c>
      <c r="M62" s="34" t="s">
        <v>34</v>
      </c>
      <c r="N62" s="55">
        <f>N93+N112+N105+N141+N152+N154+N165+N179+N186+N102</f>
        <v>0</v>
      </c>
      <c r="O62" s="55">
        <f t="shared" ref="O62:S62" si="49">O93+O112+O105+O141+O152+O154+O165+O179+O186+O102</f>
        <v>0</v>
      </c>
      <c r="P62" s="55">
        <f t="shared" si="49"/>
        <v>0</v>
      </c>
      <c r="Q62" s="55">
        <f t="shared" si="49"/>
        <v>0</v>
      </c>
      <c r="R62" s="55">
        <f t="shared" si="49"/>
        <v>0</v>
      </c>
      <c r="S62" s="55">
        <f t="shared" si="49"/>
        <v>0</v>
      </c>
      <c r="T62" s="39"/>
    </row>
    <row r="63" spans="1:20">
      <c r="A63" s="54"/>
      <c r="B63" s="59"/>
      <c r="C63" s="50"/>
      <c r="D63" s="51"/>
      <c r="E63" s="51"/>
      <c r="F63" s="51"/>
      <c r="G63" s="51"/>
      <c r="H63" s="51"/>
      <c r="I63" s="51"/>
      <c r="J63" s="51"/>
      <c r="K63" s="51"/>
      <c r="L63" s="34" t="s">
        <v>27</v>
      </c>
      <c r="M63" s="34" t="s">
        <v>29</v>
      </c>
      <c r="N63" s="55">
        <v>0</v>
      </c>
      <c r="O63" s="55">
        <v>0</v>
      </c>
      <c r="P63" s="55">
        <v>0</v>
      </c>
      <c r="Q63" s="55">
        <v>0</v>
      </c>
      <c r="R63" s="55">
        <v>0</v>
      </c>
      <c r="S63" s="55">
        <v>0</v>
      </c>
      <c r="T63" s="39"/>
    </row>
    <row r="64" spans="1:20">
      <c r="A64" s="54"/>
      <c r="B64" s="59"/>
      <c r="C64" s="50"/>
      <c r="D64" s="51"/>
      <c r="E64" s="51"/>
      <c r="F64" s="51"/>
      <c r="G64" s="51"/>
      <c r="H64" s="51"/>
      <c r="I64" s="51"/>
      <c r="J64" s="51"/>
      <c r="K64" s="51"/>
      <c r="L64" s="34" t="s">
        <v>28</v>
      </c>
      <c r="M64" s="34" t="s">
        <v>35</v>
      </c>
      <c r="N64" s="55">
        <f t="shared" ref="N64:S64" si="50">N113+N171+N176+N168</f>
        <v>14363.9</v>
      </c>
      <c r="O64" s="55">
        <f t="shared" si="50"/>
        <v>11960.4</v>
      </c>
      <c r="P64" s="52">
        <f t="shared" si="50"/>
        <v>4518.2</v>
      </c>
      <c r="Q64" s="55">
        <f t="shared" si="50"/>
        <v>1945.5</v>
      </c>
      <c r="R64" s="55">
        <f t="shared" si="50"/>
        <v>2257</v>
      </c>
      <c r="S64" s="55">
        <f t="shared" si="50"/>
        <v>2521</v>
      </c>
      <c r="T64" s="39"/>
    </row>
    <row r="65" spans="1:20">
      <c r="A65" s="54"/>
      <c r="B65" s="59"/>
      <c r="C65" s="50"/>
      <c r="D65" s="51"/>
      <c r="E65" s="51"/>
      <c r="F65" s="51"/>
      <c r="G65" s="51"/>
      <c r="H65" s="51"/>
      <c r="I65" s="51"/>
      <c r="J65" s="51"/>
      <c r="K65" s="51"/>
      <c r="L65" s="34" t="s">
        <v>28</v>
      </c>
      <c r="M65" s="34" t="s">
        <v>36</v>
      </c>
      <c r="N65" s="55">
        <f t="shared" ref="N65:S65" si="51">N172+N114+N169+N177+N130</f>
        <v>19112.5</v>
      </c>
      <c r="O65" s="55">
        <f t="shared" si="51"/>
        <v>18699.400000000001</v>
      </c>
      <c r="P65" s="55">
        <f t="shared" si="51"/>
        <v>19480.400000000001</v>
      </c>
      <c r="Q65" s="55">
        <f t="shared" si="51"/>
        <v>28874.3</v>
      </c>
      <c r="R65" s="55">
        <f t="shared" si="51"/>
        <v>24110.199999999997</v>
      </c>
      <c r="S65" s="55">
        <f t="shared" si="51"/>
        <v>24110.199999999997</v>
      </c>
      <c r="T65" s="39"/>
    </row>
    <row r="66" spans="1:20">
      <c r="A66" s="54"/>
      <c r="B66" s="59"/>
      <c r="C66" s="50"/>
      <c r="D66" s="51"/>
      <c r="E66" s="51"/>
      <c r="F66" s="51"/>
      <c r="G66" s="51"/>
      <c r="H66" s="51"/>
      <c r="I66" s="51"/>
      <c r="J66" s="51"/>
      <c r="K66" s="51"/>
      <c r="L66" s="34" t="s">
        <v>28</v>
      </c>
      <c r="M66" s="34" t="s">
        <v>37</v>
      </c>
      <c r="N66" s="55">
        <f>N106+N127</f>
        <v>0</v>
      </c>
      <c r="O66" s="55">
        <f t="shared" ref="O66:S66" si="52">O106+O127</f>
        <v>0</v>
      </c>
      <c r="P66" s="55">
        <f t="shared" si="52"/>
        <v>0</v>
      </c>
      <c r="Q66" s="55">
        <f t="shared" si="52"/>
        <v>0</v>
      </c>
      <c r="R66" s="55">
        <f t="shared" si="52"/>
        <v>0</v>
      </c>
      <c r="S66" s="55">
        <f t="shared" si="52"/>
        <v>0</v>
      </c>
      <c r="T66" s="39"/>
    </row>
    <row r="67" spans="1:20">
      <c r="A67" s="153"/>
      <c r="B67" s="154"/>
      <c r="C67" s="50"/>
      <c r="D67" s="51"/>
      <c r="E67" s="51"/>
      <c r="F67" s="51"/>
      <c r="G67" s="51"/>
      <c r="H67" s="51"/>
      <c r="I67" s="51"/>
      <c r="J67" s="51"/>
      <c r="K67" s="51"/>
      <c r="L67" s="150" t="s">
        <v>29</v>
      </c>
      <c r="M67" s="150" t="s">
        <v>30</v>
      </c>
      <c r="N67" s="55">
        <f>N159+N163</f>
        <v>0</v>
      </c>
      <c r="O67" s="55">
        <f t="shared" ref="O67:S67" si="53">O159+O163</f>
        <v>0</v>
      </c>
      <c r="P67" s="55">
        <f t="shared" si="53"/>
        <v>0</v>
      </c>
      <c r="Q67" s="55">
        <f t="shared" si="53"/>
        <v>0</v>
      </c>
      <c r="R67" s="55">
        <f t="shared" si="53"/>
        <v>0</v>
      </c>
      <c r="S67" s="55">
        <f t="shared" si="53"/>
        <v>0</v>
      </c>
      <c r="T67" s="39"/>
    </row>
    <row r="68" spans="1:20">
      <c r="A68" s="54"/>
      <c r="B68" s="59"/>
      <c r="C68" s="50"/>
      <c r="D68" s="51"/>
      <c r="E68" s="51"/>
      <c r="F68" s="51"/>
      <c r="G68" s="51"/>
      <c r="H68" s="51"/>
      <c r="I68" s="51"/>
      <c r="J68" s="51"/>
      <c r="K68" s="51"/>
      <c r="L68" s="34" t="s">
        <v>29</v>
      </c>
      <c r="M68" s="34" t="s">
        <v>38</v>
      </c>
      <c r="N68" s="55">
        <f t="shared" ref="N68:S68" si="54">N103</f>
        <v>0</v>
      </c>
      <c r="O68" s="55">
        <f t="shared" si="54"/>
        <v>0</v>
      </c>
      <c r="P68" s="55">
        <f t="shared" si="54"/>
        <v>0</v>
      </c>
      <c r="Q68" s="55">
        <f t="shared" si="54"/>
        <v>0</v>
      </c>
      <c r="R68" s="55">
        <f t="shared" si="54"/>
        <v>0</v>
      </c>
      <c r="S68" s="55">
        <f t="shared" si="54"/>
        <v>0</v>
      </c>
      <c r="T68" s="39"/>
    </row>
    <row r="69" spans="1:20">
      <c r="A69" s="54"/>
      <c r="B69" s="59"/>
      <c r="C69" s="50"/>
      <c r="D69" s="51"/>
      <c r="E69" s="51"/>
      <c r="F69" s="51"/>
      <c r="G69" s="51"/>
      <c r="H69" s="51"/>
      <c r="I69" s="51"/>
      <c r="J69" s="51"/>
      <c r="K69" s="51"/>
      <c r="L69" s="34" t="s">
        <v>29</v>
      </c>
      <c r="M69" s="34" t="s">
        <v>35</v>
      </c>
      <c r="N69" s="55">
        <f t="shared" ref="N69:S69" si="55">N97+N116</f>
        <v>0</v>
      </c>
      <c r="O69" s="55">
        <f t="shared" si="55"/>
        <v>0</v>
      </c>
      <c r="P69" s="55">
        <f t="shared" si="55"/>
        <v>0</v>
      </c>
      <c r="Q69" s="55">
        <f t="shared" si="55"/>
        <v>0</v>
      </c>
      <c r="R69" s="55">
        <f t="shared" si="55"/>
        <v>0</v>
      </c>
      <c r="S69" s="55">
        <f t="shared" si="55"/>
        <v>0</v>
      </c>
      <c r="T69" s="39"/>
    </row>
    <row r="70" spans="1:20">
      <c r="A70" s="54"/>
      <c r="B70" s="59"/>
      <c r="C70" s="50"/>
      <c r="D70" s="51"/>
      <c r="E70" s="51"/>
      <c r="F70" s="51"/>
      <c r="G70" s="51"/>
      <c r="H70" s="51"/>
      <c r="I70" s="51"/>
      <c r="J70" s="51"/>
      <c r="K70" s="51"/>
      <c r="L70" s="34" t="s">
        <v>29</v>
      </c>
      <c r="M70" s="34" t="s">
        <v>36</v>
      </c>
      <c r="N70" s="55">
        <v>0</v>
      </c>
      <c r="O70" s="55">
        <v>0</v>
      </c>
      <c r="P70" s="55">
        <v>0</v>
      </c>
      <c r="Q70" s="55">
        <v>0</v>
      </c>
      <c r="R70" s="55">
        <v>0</v>
      </c>
      <c r="S70" s="55">
        <v>0</v>
      </c>
      <c r="T70" s="39"/>
    </row>
    <row r="71" spans="1:20">
      <c r="A71" s="54"/>
      <c r="B71" s="59"/>
      <c r="C71" s="50"/>
      <c r="D71" s="51"/>
      <c r="E71" s="51"/>
      <c r="F71" s="51"/>
      <c r="G71" s="51"/>
      <c r="H71" s="51"/>
      <c r="I71" s="51"/>
      <c r="J71" s="51"/>
      <c r="K71" s="51"/>
      <c r="L71" s="34" t="s">
        <v>29</v>
      </c>
      <c r="M71" s="34" t="s">
        <v>39</v>
      </c>
      <c r="N71" s="55">
        <f t="shared" ref="N71:S71" si="56">N107+N162+N180</f>
        <v>0</v>
      </c>
      <c r="O71" s="55">
        <f t="shared" si="56"/>
        <v>0</v>
      </c>
      <c r="P71" s="55">
        <f t="shared" si="56"/>
        <v>0</v>
      </c>
      <c r="Q71" s="55">
        <f t="shared" si="56"/>
        <v>0</v>
      </c>
      <c r="R71" s="55">
        <f t="shared" si="56"/>
        <v>0</v>
      </c>
      <c r="S71" s="55">
        <f t="shared" si="56"/>
        <v>0</v>
      </c>
      <c r="T71" s="39"/>
    </row>
    <row r="72" spans="1:20">
      <c r="A72" s="54"/>
      <c r="B72" s="59"/>
      <c r="C72" s="50"/>
      <c r="D72" s="51"/>
      <c r="E72" s="51"/>
      <c r="F72" s="51"/>
      <c r="G72" s="51"/>
      <c r="H72" s="51"/>
      <c r="I72" s="51"/>
      <c r="J72" s="51"/>
      <c r="K72" s="51"/>
      <c r="L72" s="34" t="s">
        <v>30</v>
      </c>
      <c r="M72" s="34" t="s">
        <v>26</v>
      </c>
      <c r="N72" s="55">
        <f t="shared" ref="N72:S72" si="57">N99+N117</f>
        <v>0</v>
      </c>
      <c r="O72" s="55">
        <f t="shared" si="57"/>
        <v>0</v>
      </c>
      <c r="P72" s="55">
        <f t="shared" si="57"/>
        <v>0</v>
      </c>
      <c r="Q72" s="55">
        <f t="shared" si="57"/>
        <v>0</v>
      </c>
      <c r="R72" s="55">
        <f t="shared" si="57"/>
        <v>0</v>
      </c>
      <c r="S72" s="55">
        <f t="shared" si="57"/>
        <v>0</v>
      </c>
      <c r="T72" s="39"/>
    </row>
    <row r="73" spans="1:20">
      <c r="A73" s="54"/>
      <c r="B73" s="59"/>
      <c r="C73" s="50"/>
      <c r="D73" s="51"/>
      <c r="E73" s="51"/>
      <c r="F73" s="51"/>
      <c r="G73" s="51"/>
      <c r="H73" s="51"/>
      <c r="I73" s="51"/>
      <c r="J73" s="51"/>
      <c r="K73" s="51"/>
      <c r="L73" s="34" t="s">
        <v>30</v>
      </c>
      <c r="M73" s="34" t="s">
        <v>27</v>
      </c>
      <c r="N73" s="55">
        <f t="shared" ref="N73:S73" si="58">N94+N100+N118</f>
        <v>0</v>
      </c>
      <c r="O73" s="55">
        <f t="shared" si="58"/>
        <v>0</v>
      </c>
      <c r="P73" s="55">
        <f t="shared" si="58"/>
        <v>0</v>
      </c>
      <c r="Q73" s="55">
        <f t="shared" si="58"/>
        <v>0</v>
      </c>
      <c r="R73" s="55">
        <f t="shared" si="58"/>
        <v>0</v>
      </c>
      <c r="S73" s="55">
        <f t="shared" si="58"/>
        <v>0</v>
      </c>
      <c r="T73" s="39"/>
    </row>
    <row r="74" spans="1:20">
      <c r="A74" s="54"/>
      <c r="B74" s="59"/>
      <c r="C74" s="50"/>
      <c r="D74" s="51"/>
      <c r="E74" s="51"/>
      <c r="F74" s="51"/>
      <c r="G74" s="51"/>
      <c r="H74" s="51"/>
      <c r="I74" s="51"/>
      <c r="J74" s="51"/>
      <c r="K74" s="51"/>
      <c r="L74" s="34" t="s">
        <v>30</v>
      </c>
      <c r="M74" s="34" t="s">
        <v>28</v>
      </c>
      <c r="N74" s="55">
        <f t="shared" ref="N74:S74" si="59">N155+N160+N119</f>
        <v>0</v>
      </c>
      <c r="O74" s="55">
        <f t="shared" si="59"/>
        <v>0</v>
      </c>
      <c r="P74" s="55">
        <f t="shared" si="59"/>
        <v>0</v>
      </c>
      <c r="Q74" s="55">
        <f t="shared" si="59"/>
        <v>0</v>
      </c>
      <c r="R74" s="55">
        <f t="shared" si="59"/>
        <v>0</v>
      </c>
      <c r="S74" s="55">
        <f t="shared" si="59"/>
        <v>0</v>
      </c>
      <c r="T74" s="39"/>
    </row>
    <row r="75" spans="1:20">
      <c r="A75" s="54"/>
      <c r="B75" s="59"/>
      <c r="C75" s="50"/>
      <c r="D75" s="51"/>
      <c r="E75" s="51"/>
      <c r="F75" s="51"/>
      <c r="G75" s="51"/>
      <c r="H75" s="51"/>
      <c r="I75" s="51"/>
      <c r="J75" s="51"/>
      <c r="K75" s="51"/>
      <c r="L75" s="34" t="s">
        <v>30</v>
      </c>
      <c r="M75" s="34" t="s">
        <v>30</v>
      </c>
      <c r="N75" s="55">
        <f t="shared" ref="N75:S75" si="60">N161</f>
        <v>0</v>
      </c>
      <c r="O75" s="55">
        <f t="shared" si="60"/>
        <v>0</v>
      </c>
      <c r="P75" s="55">
        <f t="shared" si="60"/>
        <v>0</v>
      </c>
      <c r="Q75" s="55">
        <f t="shared" si="60"/>
        <v>0</v>
      </c>
      <c r="R75" s="55">
        <f t="shared" si="60"/>
        <v>0</v>
      </c>
      <c r="S75" s="55">
        <f t="shared" si="60"/>
        <v>0</v>
      </c>
      <c r="T75" s="39"/>
    </row>
    <row r="76" spans="1:20">
      <c r="A76" s="54"/>
      <c r="B76" s="59"/>
      <c r="C76" s="50"/>
      <c r="D76" s="51"/>
      <c r="E76" s="51"/>
      <c r="F76" s="51"/>
      <c r="G76" s="51"/>
      <c r="H76" s="51"/>
      <c r="I76" s="51"/>
      <c r="J76" s="51"/>
      <c r="K76" s="51"/>
      <c r="L76" s="34" t="s">
        <v>31</v>
      </c>
      <c r="M76" s="34" t="s">
        <v>27</v>
      </c>
      <c r="N76" s="55">
        <f t="shared" ref="N76:S76" si="61">N120</f>
        <v>0</v>
      </c>
      <c r="O76" s="55">
        <f t="shared" si="61"/>
        <v>0</v>
      </c>
      <c r="P76" s="55">
        <f t="shared" si="61"/>
        <v>0</v>
      </c>
      <c r="Q76" s="55">
        <f t="shared" si="61"/>
        <v>0</v>
      </c>
      <c r="R76" s="55">
        <f t="shared" si="61"/>
        <v>0</v>
      </c>
      <c r="S76" s="55">
        <f t="shared" si="61"/>
        <v>0</v>
      </c>
      <c r="T76" s="39"/>
    </row>
    <row r="77" spans="1:20">
      <c r="A77" s="54"/>
      <c r="B77" s="59"/>
      <c r="C77" s="50"/>
      <c r="D77" s="51"/>
      <c r="E77" s="51"/>
      <c r="F77" s="51"/>
      <c r="G77" s="51"/>
      <c r="H77" s="51"/>
      <c r="I77" s="51"/>
      <c r="J77" s="51"/>
      <c r="K77" s="51"/>
      <c r="L77" s="34" t="s">
        <v>31</v>
      </c>
      <c r="M77" s="34" t="s">
        <v>28</v>
      </c>
      <c r="N77" s="55">
        <f>N132</f>
        <v>0</v>
      </c>
      <c r="O77" s="55">
        <f>O132</f>
        <v>0</v>
      </c>
      <c r="P77" s="55">
        <f>P132</f>
        <v>0</v>
      </c>
      <c r="Q77" s="55">
        <f t="shared" ref="Q77:Q78" si="62">Q132</f>
        <v>0</v>
      </c>
      <c r="R77" s="55">
        <f t="shared" ref="R77:R78" si="63">R132</f>
        <v>0</v>
      </c>
      <c r="S77" s="55">
        <f t="shared" ref="S77:S78" si="64">S132</f>
        <v>0</v>
      </c>
      <c r="T77" s="39"/>
    </row>
    <row r="78" spans="1:20">
      <c r="A78" s="54"/>
      <c r="B78" s="59"/>
      <c r="C78" s="50"/>
      <c r="D78" s="51"/>
      <c r="E78" s="51"/>
      <c r="F78" s="51"/>
      <c r="G78" s="51"/>
      <c r="H78" s="51"/>
      <c r="I78" s="51"/>
      <c r="J78" s="51"/>
      <c r="K78" s="51"/>
      <c r="L78" s="34" t="s">
        <v>31</v>
      </c>
      <c r="M78" s="34" t="s">
        <v>30</v>
      </c>
      <c r="N78" s="55"/>
      <c r="O78" s="55"/>
      <c r="P78" s="55"/>
      <c r="Q78" s="55">
        <f t="shared" si="62"/>
        <v>0</v>
      </c>
      <c r="R78" s="55">
        <f t="shared" si="63"/>
        <v>0</v>
      </c>
      <c r="S78" s="55">
        <f t="shared" si="64"/>
        <v>0</v>
      </c>
      <c r="T78" s="39"/>
    </row>
    <row r="79" spans="1:20">
      <c r="A79" s="54"/>
      <c r="B79" s="59"/>
      <c r="C79" s="50"/>
      <c r="D79" s="51"/>
      <c r="E79" s="51"/>
      <c r="F79" s="51"/>
      <c r="G79" s="51"/>
      <c r="H79" s="51"/>
      <c r="I79" s="51"/>
      <c r="J79" s="51"/>
      <c r="K79" s="51"/>
      <c r="L79" s="34" t="s">
        <v>32</v>
      </c>
      <c r="M79" s="34" t="s">
        <v>26</v>
      </c>
      <c r="N79" s="55">
        <f t="shared" ref="N79:S79" si="65">N135</f>
        <v>0</v>
      </c>
      <c r="O79" s="55">
        <f t="shared" si="65"/>
        <v>0</v>
      </c>
      <c r="P79" s="55">
        <f t="shared" si="65"/>
        <v>0</v>
      </c>
      <c r="Q79" s="55">
        <f t="shared" si="65"/>
        <v>0</v>
      </c>
      <c r="R79" s="55">
        <f t="shared" si="65"/>
        <v>0</v>
      </c>
      <c r="S79" s="55">
        <f t="shared" si="65"/>
        <v>0</v>
      </c>
      <c r="T79" s="39"/>
    </row>
    <row r="80" spans="1:20">
      <c r="A80" s="54"/>
      <c r="B80" s="59"/>
      <c r="C80" s="50"/>
      <c r="D80" s="51"/>
      <c r="E80" s="51"/>
      <c r="F80" s="51"/>
      <c r="G80" s="51"/>
      <c r="H80" s="51"/>
      <c r="I80" s="51"/>
      <c r="J80" s="51"/>
      <c r="K80" s="51"/>
      <c r="L80" s="34" t="s">
        <v>32</v>
      </c>
      <c r="M80" s="34" t="s">
        <v>27</v>
      </c>
      <c r="N80" s="55">
        <f t="shared" ref="N80:S80" si="66">N123+N136</f>
        <v>0</v>
      </c>
      <c r="O80" s="55">
        <f t="shared" si="66"/>
        <v>0</v>
      </c>
      <c r="P80" s="55">
        <f t="shared" si="66"/>
        <v>0</v>
      </c>
      <c r="Q80" s="55">
        <f t="shared" si="66"/>
        <v>0</v>
      </c>
      <c r="R80" s="55">
        <f t="shared" si="66"/>
        <v>0</v>
      </c>
      <c r="S80" s="55">
        <f t="shared" si="66"/>
        <v>0</v>
      </c>
      <c r="T80" s="39"/>
    </row>
    <row r="81" spans="1:20">
      <c r="A81" s="54"/>
      <c r="B81" s="59"/>
      <c r="C81" s="50"/>
      <c r="D81" s="51"/>
      <c r="E81" s="51"/>
      <c r="F81" s="51"/>
      <c r="G81" s="51"/>
      <c r="H81" s="51"/>
      <c r="I81" s="51"/>
      <c r="J81" s="51"/>
      <c r="K81" s="51"/>
      <c r="L81" s="34" t="s">
        <v>32</v>
      </c>
      <c r="M81" s="34" t="s">
        <v>28</v>
      </c>
      <c r="N81" s="55">
        <f t="shared" ref="N81:S81" si="67">N137</f>
        <v>0</v>
      </c>
      <c r="O81" s="55">
        <f t="shared" si="67"/>
        <v>0</v>
      </c>
      <c r="P81" s="55">
        <f t="shared" si="67"/>
        <v>0</v>
      </c>
      <c r="Q81" s="55">
        <f t="shared" si="67"/>
        <v>0</v>
      </c>
      <c r="R81" s="55">
        <f t="shared" si="67"/>
        <v>0</v>
      </c>
      <c r="S81" s="55">
        <f t="shared" si="67"/>
        <v>0</v>
      </c>
      <c r="T81" s="39"/>
    </row>
    <row r="82" spans="1:20">
      <c r="A82" s="54"/>
      <c r="B82" s="59"/>
      <c r="C82" s="50"/>
      <c r="D82" s="51"/>
      <c r="E82" s="51"/>
      <c r="F82" s="51"/>
      <c r="G82" s="51"/>
      <c r="H82" s="51"/>
      <c r="I82" s="51"/>
      <c r="J82" s="51"/>
      <c r="K82" s="51"/>
      <c r="L82" s="34" t="s">
        <v>32</v>
      </c>
      <c r="M82" s="34" t="s">
        <v>32</v>
      </c>
      <c r="N82" s="55">
        <f t="shared" ref="N82:S82" si="68">N124+N138+N181+N187</f>
        <v>0</v>
      </c>
      <c r="O82" s="55">
        <f t="shared" si="68"/>
        <v>0</v>
      </c>
      <c r="P82" s="55">
        <f t="shared" si="68"/>
        <v>0</v>
      </c>
      <c r="Q82" s="55">
        <f t="shared" si="68"/>
        <v>0</v>
      </c>
      <c r="R82" s="55">
        <f t="shared" si="68"/>
        <v>0</v>
      </c>
      <c r="S82" s="55">
        <f t="shared" si="68"/>
        <v>0</v>
      </c>
      <c r="T82" s="39"/>
    </row>
    <row r="83" spans="1:20">
      <c r="A83" s="54"/>
      <c r="B83" s="59"/>
      <c r="C83" s="50"/>
      <c r="D83" s="51"/>
      <c r="E83" s="51"/>
      <c r="F83" s="51"/>
      <c r="G83" s="51"/>
      <c r="H83" s="51"/>
      <c r="I83" s="51"/>
      <c r="J83" s="51"/>
      <c r="K83" s="51"/>
      <c r="L83" s="34" t="s">
        <v>32</v>
      </c>
      <c r="M83" s="34" t="s">
        <v>35</v>
      </c>
      <c r="N83" s="55">
        <f t="shared" ref="N83:S83" si="69">N108+N139+N188</f>
        <v>0</v>
      </c>
      <c r="O83" s="55">
        <f t="shared" si="69"/>
        <v>0</v>
      </c>
      <c r="P83" s="55">
        <f t="shared" si="69"/>
        <v>0</v>
      </c>
      <c r="Q83" s="55">
        <f t="shared" si="69"/>
        <v>0</v>
      </c>
      <c r="R83" s="55">
        <f t="shared" si="69"/>
        <v>0</v>
      </c>
      <c r="S83" s="55">
        <f t="shared" si="69"/>
        <v>0</v>
      </c>
      <c r="T83" s="39"/>
    </row>
    <row r="84" spans="1:20">
      <c r="A84" s="54"/>
      <c r="B84" s="59"/>
      <c r="C84" s="50"/>
      <c r="D84" s="51"/>
      <c r="E84" s="51"/>
      <c r="F84" s="51"/>
      <c r="G84" s="51"/>
      <c r="H84" s="51"/>
      <c r="I84" s="51"/>
      <c r="J84" s="51"/>
      <c r="K84" s="51"/>
      <c r="L84" s="34" t="s">
        <v>38</v>
      </c>
      <c r="M84" s="34" t="s">
        <v>26</v>
      </c>
      <c r="N84" s="55">
        <f t="shared" ref="N84:S84" si="70">N125+N142+N143+N182+N189</f>
        <v>0</v>
      </c>
      <c r="O84" s="55">
        <f t="shared" si="70"/>
        <v>0</v>
      </c>
      <c r="P84" s="55">
        <f t="shared" si="70"/>
        <v>0</v>
      </c>
      <c r="Q84" s="55">
        <f t="shared" si="70"/>
        <v>0</v>
      </c>
      <c r="R84" s="55">
        <f t="shared" si="70"/>
        <v>0</v>
      </c>
      <c r="S84" s="55">
        <f t="shared" si="70"/>
        <v>0</v>
      </c>
      <c r="T84" s="39"/>
    </row>
    <row r="85" spans="1:20">
      <c r="A85" s="54"/>
      <c r="B85" s="59"/>
      <c r="C85" s="50"/>
      <c r="D85" s="51"/>
      <c r="E85" s="51"/>
      <c r="F85" s="51"/>
      <c r="G85" s="51"/>
      <c r="H85" s="51"/>
      <c r="I85" s="51"/>
      <c r="J85" s="51"/>
      <c r="K85" s="51"/>
      <c r="L85" s="34" t="s">
        <v>38</v>
      </c>
      <c r="M85" s="34" t="s">
        <v>29</v>
      </c>
      <c r="N85" s="55">
        <f t="shared" ref="N85:S85" si="71">N183</f>
        <v>0</v>
      </c>
      <c r="O85" s="55">
        <f t="shared" si="71"/>
        <v>0</v>
      </c>
      <c r="P85" s="55">
        <f t="shared" si="71"/>
        <v>0</v>
      </c>
      <c r="Q85" s="55">
        <f t="shared" si="71"/>
        <v>0</v>
      </c>
      <c r="R85" s="55">
        <f t="shared" si="71"/>
        <v>0</v>
      </c>
      <c r="S85" s="55">
        <f t="shared" si="71"/>
        <v>0</v>
      </c>
      <c r="T85" s="39"/>
    </row>
    <row r="86" spans="1:20">
      <c r="A86" s="54"/>
      <c r="B86" s="59"/>
      <c r="C86" s="50"/>
      <c r="D86" s="51"/>
      <c r="E86" s="51"/>
      <c r="F86" s="51"/>
      <c r="G86" s="51"/>
      <c r="H86" s="51"/>
      <c r="I86" s="51"/>
      <c r="J86" s="51"/>
      <c r="K86" s="51"/>
      <c r="L86" s="34" t="s">
        <v>36</v>
      </c>
      <c r="M86" s="34" t="s">
        <v>28</v>
      </c>
      <c r="N86" s="55">
        <f t="shared" ref="N86:S86" si="72">N156</f>
        <v>0</v>
      </c>
      <c r="O86" s="55">
        <f t="shared" si="72"/>
        <v>0</v>
      </c>
      <c r="P86" s="55">
        <f t="shared" si="72"/>
        <v>0</v>
      </c>
      <c r="Q86" s="55">
        <f t="shared" si="72"/>
        <v>0</v>
      </c>
      <c r="R86" s="55">
        <f t="shared" si="72"/>
        <v>0</v>
      </c>
      <c r="S86" s="55">
        <f t="shared" si="72"/>
        <v>0</v>
      </c>
      <c r="T86" s="39"/>
    </row>
    <row r="87" spans="1:20">
      <c r="A87" s="54"/>
      <c r="B87" s="59"/>
      <c r="C87" s="50"/>
      <c r="D87" s="51"/>
      <c r="E87" s="51"/>
      <c r="F87" s="51"/>
      <c r="G87" s="51"/>
      <c r="H87" s="51"/>
      <c r="I87" s="51"/>
      <c r="J87" s="51"/>
      <c r="K87" s="51"/>
      <c r="L87" s="34" t="s">
        <v>33</v>
      </c>
      <c r="M87" s="34" t="s">
        <v>26</v>
      </c>
      <c r="N87" s="56">
        <f t="shared" ref="N87:S87" si="73">N147</f>
        <v>0</v>
      </c>
      <c r="O87" s="56">
        <f t="shared" si="73"/>
        <v>0</v>
      </c>
      <c r="P87" s="56">
        <f t="shared" si="73"/>
        <v>0</v>
      </c>
      <c r="Q87" s="55">
        <f t="shared" si="73"/>
        <v>0</v>
      </c>
      <c r="R87" s="55">
        <f t="shared" si="73"/>
        <v>0</v>
      </c>
      <c r="S87" s="55">
        <f t="shared" si="73"/>
        <v>0</v>
      </c>
      <c r="T87" s="39"/>
    </row>
    <row r="88" spans="1:20">
      <c r="A88" s="54"/>
      <c r="B88" s="59"/>
      <c r="C88" s="50"/>
      <c r="D88" s="51"/>
      <c r="E88" s="51"/>
      <c r="F88" s="51"/>
      <c r="G88" s="51"/>
      <c r="H88" s="51"/>
      <c r="I88" s="51"/>
      <c r="J88" s="51"/>
      <c r="K88" s="51"/>
      <c r="L88" s="34" t="s">
        <v>33</v>
      </c>
      <c r="M88" s="34" t="s">
        <v>27</v>
      </c>
      <c r="N88" s="55">
        <f t="shared" ref="N88:S88" si="74">N148+N184</f>
        <v>0</v>
      </c>
      <c r="O88" s="55">
        <f t="shared" si="74"/>
        <v>0</v>
      </c>
      <c r="P88" s="55">
        <f t="shared" si="74"/>
        <v>0</v>
      </c>
      <c r="Q88" s="55">
        <f t="shared" si="74"/>
        <v>0</v>
      </c>
      <c r="R88" s="55">
        <f t="shared" si="74"/>
        <v>0</v>
      </c>
      <c r="S88" s="55">
        <f t="shared" si="74"/>
        <v>0</v>
      </c>
      <c r="T88" s="39"/>
    </row>
    <row r="89" spans="1:20">
      <c r="A89" s="54"/>
      <c r="B89" s="59"/>
      <c r="C89" s="50"/>
      <c r="D89" s="51"/>
      <c r="E89" s="51"/>
      <c r="F89" s="51"/>
      <c r="G89" s="51"/>
      <c r="H89" s="51"/>
      <c r="I89" s="51"/>
      <c r="J89" s="51"/>
      <c r="K89" s="51"/>
      <c r="L89" s="34" t="s">
        <v>33</v>
      </c>
      <c r="M89" s="34" t="s">
        <v>28</v>
      </c>
      <c r="N89" s="55">
        <f t="shared" ref="N89:S89" si="75">N149</f>
        <v>0</v>
      </c>
      <c r="O89" s="55">
        <f t="shared" si="75"/>
        <v>0</v>
      </c>
      <c r="P89" s="55">
        <f t="shared" si="75"/>
        <v>0</v>
      </c>
      <c r="Q89" s="55">
        <f t="shared" si="75"/>
        <v>0</v>
      </c>
      <c r="R89" s="55">
        <f t="shared" si="75"/>
        <v>0</v>
      </c>
      <c r="S89" s="55">
        <f t="shared" si="75"/>
        <v>0</v>
      </c>
      <c r="T89" s="39"/>
    </row>
    <row r="90" spans="1:20">
      <c r="A90" s="54" t="s">
        <v>41</v>
      </c>
      <c r="B90" s="59"/>
      <c r="C90" s="50"/>
      <c r="D90" s="51"/>
      <c r="E90" s="51"/>
      <c r="F90" s="51"/>
      <c r="G90" s="51"/>
      <c r="H90" s="51"/>
      <c r="I90" s="51"/>
      <c r="J90" s="51"/>
      <c r="K90" s="51"/>
      <c r="L90" s="51"/>
      <c r="M90" s="51"/>
      <c r="N90" s="61"/>
      <c r="O90" s="61"/>
      <c r="P90" s="62"/>
      <c r="Q90" s="62"/>
      <c r="R90" s="62"/>
      <c r="S90" s="62"/>
      <c r="T90" s="39"/>
    </row>
    <row r="91" spans="1:20" ht="67.5">
      <c r="A91" s="54" t="s">
        <v>434</v>
      </c>
      <c r="B91" s="45">
        <v>2002</v>
      </c>
      <c r="C91" s="50"/>
      <c r="D91" s="51"/>
      <c r="E91" s="51"/>
      <c r="F91" s="51"/>
      <c r="G91" s="51"/>
      <c r="H91" s="51"/>
      <c r="I91" s="51"/>
      <c r="J91" s="51"/>
      <c r="K91" s="51"/>
      <c r="L91" s="51"/>
      <c r="M91" s="51"/>
      <c r="N91" s="48">
        <v>0</v>
      </c>
      <c r="O91" s="48">
        <v>0</v>
      </c>
      <c r="P91" s="48">
        <v>0</v>
      </c>
      <c r="Q91" s="138">
        <v>0</v>
      </c>
      <c r="R91" s="138">
        <v>0</v>
      </c>
      <c r="S91" s="138">
        <v>0</v>
      </c>
      <c r="T91" s="39"/>
    </row>
    <row r="92" spans="1:20" ht="22.5">
      <c r="A92" s="54" t="s">
        <v>435</v>
      </c>
      <c r="B92" s="45">
        <v>2003</v>
      </c>
      <c r="C92" s="50"/>
      <c r="D92" s="51"/>
      <c r="E92" s="51"/>
      <c r="F92" s="51"/>
      <c r="G92" s="51"/>
      <c r="H92" s="51"/>
      <c r="I92" s="51"/>
      <c r="J92" s="51"/>
      <c r="K92" s="51"/>
      <c r="L92" s="51"/>
      <c r="M92" s="51"/>
      <c r="N92" s="48">
        <v>0</v>
      </c>
      <c r="O92" s="48">
        <v>0</v>
      </c>
      <c r="P92" s="48">
        <v>0</v>
      </c>
      <c r="Q92" s="138">
        <v>0</v>
      </c>
      <c r="R92" s="138">
        <v>0</v>
      </c>
      <c r="S92" s="138">
        <v>0</v>
      </c>
      <c r="T92" s="39"/>
    </row>
    <row r="93" spans="1:20" ht="33.75">
      <c r="A93" s="54" t="s">
        <v>436</v>
      </c>
      <c r="B93" s="45">
        <v>2004</v>
      </c>
      <c r="C93" s="50"/>
      <c r="D93" s="51"/>
      <c r="E93" s="51"/>
      <c r="F93" s="51"/>
      <c r="G93" s="51"/>
      <c r="H93" s="51"/>
      <c r="I93" s="51"/>
      <c r="J93" s="51"/>
      <c r="K93" s="51"/>
      <c r="L93" s="34" t="s">
        <v>26</v>
      </c>
      <c r="M93" s="34" t="s">
        <v>34</v>
      </c>
      <c r="N93" s="61"/>
      <c r="O93" s="61"/>
      <c r="P93" s="62"/>
      <c r="Q93" s="62"/>
      <c r="R93" s="62"/>
      <c r="S93" s="62"/>
      <c r="T93" s="39"/>
    </row>
    <row r="94" spans="1:20" ht="67.5" customHeight="1">
      <c r="A94" s="259" t="s">
        <v>437</v>
      </c>
      <c r="B94" s="237">
        <v>2005</v>
      </c>
      <c r="C94" s="50"/>
      <c r="D94" s="51"/>
      <c r="E94" s="51"/>
      <c r="F94" s="51"/>
      <c r="G94" s="51"/>
      <c r="H94" s="51"/>
      <c r="I94" s="51"/>
      <c r="J94" s="51"/>
      <c r="K94" s="51"/>
      <c r="L94" s="260" t="s">
        <v>30</v>
      </c>
      <c r="M94" s="260" t="s">
        <v>27</v>
      </c>
      <c r="N94" s="261"/>
      <c r="O94" s="261"/>
      <c r="P94" s="263"/>
      <c r="Q94" s="263"/>
      <c r="R94" s="263"/>
      <c r="S94" s="263"/>
      <c r="T94" s="39"/>
    </row>
    <row r="95" spans="1:20">
      <c r="A95" s="259"/>
      <c r="B95" s="237"/>
      <c r="C95" s="50"/>
      <c r="D95" s="51"/>
      <c r="E95" s="51"/>
      <c r="F95" s="51"/>
      <c r="G95" s="51"/>
      <c r="H95" s="51"/>
      <c r="I95" s="51"/>
      <c r="J95" s="51"/>
      <c r="K95" s="51"/>
      <c r="L95" s="260"/>
      <c r="M95" s="260"/>
      <c r="N95" s="261"/>
      <c r="O95" s="261"/>
      <c r="P95" s="263"/>
      <c r="Q95" s="263"/>
      <c r="R95" s="263"/>
      <c r="S95" s="263"/>
      <c r="T95" s="39"/>
    </row>
    <row r="96" spans="1:20" ht="65.25" customHeight="1">
      <c r="A96" s="49" t="s">
        <v>438</v>
      </c>
      <c r="B96" s="45">
        <v>2006</v>
      </c>
      <c r="C96" s="50"/>
      <c r="D96" s="51"/>
      <c r="E96" s="51"/>
      <c r="F96" s="51"/>
      <c r="G96" s="51"/>
      <c r="H96" s="51"/>
      <c r="I96" s="51"/>
      <c r="J96" s="51"/>
      <c r="K96" s="51"/>
      <c r="L96" s="34"/>
      <c r="M96" s="34"/>
      <c r="N96" s="61"/>
      <c r="O96" s="61"/>
      <c r="P96" s="62"/>
      <c r="Q96" s="62"/>
      <c r="R96" s="62"/>
      <c r="S96" s="62"/>
      <c r="T96" s="39"/>
    </row>
    <row r="97" spans="1:20" ht="175.5" customHeight="1">
      <c r="A97" s="54" t="s">
        <v>439</v>
      </c>
      <c r="B97" s="45">
        <v>2007</v>
      </c>
      <c r="C97" s="50"/>
      <c r="D97" s="51"/>
      <c r="E97" s="51"/>
      <c r="F97" s="51"/>
      <c r="G97" s="51"/>
      <c r="H97" s="51"/>
      <c r="I97" s="51"/>
      <c r="J97" s="51"/>
      <c r="K97" s="51"/>
      <c r="L97" s="34" t="s">
        <v>29</v>
      </c>
      <c r="M97" s="34" t="s">
        <v>35</v>
      </c>
      <c r="N97" s="61"/>
      <c r="O97" s="61"/>
      <c r="P97" s="62"/>
      <c r="Q97" s="62"/>
      <c r="R97" s="62"/>
      <c r="S97" s="62"/>
      <c r="T97" s="39"/>
    </row>
    <row r="98" spans="1:20" ht="135" customHeight="1">
      <c r="A98" s="236" t="s">
        <v>440</v>
      </c>
      <c r="B98" s="237">
        <v>2008</v>
      </c>
      <c r="C98" s="238"/>
      <c r="D98" s="233"/>
      <c r="E98" s="233"/>
      <c r="F98" s="233"/>
      <c r="G98" s="233"/>
      <c r="H98" s="233"/>
      <c r="I98" s="233"/>
      <c r="J98" s="233"/>
      <c r="K98" s="233"/>
      <c r="L98" s="51"/>
      <c r="M98" s="51"/>
      <c r="N98" s="55">
        <f t="shared" ref="N98:S98" si="76">N99+N100</f>
        <v>0</v>
      </c>
      <c r="O98" s="55">
        <f t="shared" si="76"/>
        <v>0</v>
      </c>
      <c r="P98" s="55">
        <f t="shared" si="76"/>
        <v>0</v>
      </c>
      <c r="Q98" s="55">
        <f t="shared" si="76"/>
        <v>0</v>
      </c>
      <c r="R98" s="55">
        <f t="shared" si="76"/>
        <v>0</v>
      </c>
      <c r="S98" s="55">
        <f t="shared" si="76"/>
        <v>0</v>
      </c>
      <c r="T98" s="39"/>
    </row>
    <row r="99" spans="1:20">
      <c r="A99" s="236"/>
      <c r="B99" s="237"/>
      <c r="C99" s="238"/>
      <c r="D99" s="233"/>
      <c r="E99" s="233"/>
      <c r="F99" s="233"/>
      <c r="G99" s="233"/>
      <c r="H99" s="233"/>
      <c r="I99" s="233"/>
      <c r="J99" s="233"/>
      <c r="K99" s="233"/>
      <c r="L99" s="34" t="s">
        <v>30</v>
      </c>
      <c r="M99" s="34" t="s">
        <v>26</v>
      </c>
      <c r="N99" s="61"/>
      <c r="O99" s="61"/>
      <c r="P99" s="62"/>
      <c r="Q99" s="62"/>
      <c r="R99" s="62"/>
      <c r="S99" s="62"/>
      <c r="T99" s="39"/>
    </row>
    <row r="100" spans="1:20">
      <c r="A100" s="236"/>
      <c r="B100" s="237"/>
      <c r="C100" s="238"/>
      <c r="D100" s="233"/>
      <c r="E100" s="233"/>
      <c r="F100" s="233"/>
      <c r="G100" s="233"/>
      <c r="H100" s="233"/>
      <c r="I100" s="233"/>
      <c r="J100" s="233"/>
      <c r="K100" s="233"/>
      <c r="L100" s="34" t="s">
        <v>30</v>
      </c>
      <c r="M100" s="34" t="s">
        <v>27</v>
      </c>
      <c r="N100" s="61"/>
      <c r="O100" s="61"/>
      <c r="P100" s="62"/>
      <c r="Q100" s="62"/>
      <c r="R100" s="62"/>
      <c r="S100" s="62"/>
      <c r="T100" s="39"/>
    </row>
    <row r="101" spans="1:20" ht="68.25" customHeight="1">
      <c r="A101" s="236" t="s">
        <v>441</v>
      </c>
      <c r="B101" s="237">
        <v>2009</v>
      </c>
      <c r="C101" s="238"/>
      <c r="D101" s="233"/>
      <c r="E101" s="233"/>
      <c r="F101" s="233"/>
      <c r="G101" s="233"/>
      <c r="H101" s="233"/>
      <c r="I101" s="233"/>
      <c r="J101" s="233"/>
      <c r="K101" s="233"/>
      <c r="L101" s="34"/>
      <c r="M101" s="34"/>
      <c r="N101" s="61">
        <f t="shared" ref="N101:S101" si="77">N102+N103</f>
        <v>0</v>
      </c>
      <c r="O101" s="61">
        <f t="shared" si="77"/>
        <v>0</v>
      </c>
      <c r="P101" s="62">
        <f t="shared" si="77"/>
        <v>0</v>
      </c>
      <c r="Q101" s="62">
        <f t="shared" si="77"/>
        <v>0</v>
      </c>
      <c r="R101" s="62">
        <f t="shared" si="77"/>
        <v>0</v>
      </c>
      <c r="S101" s="62">
        <f t="shared" si="77"/>
        <v>0</v>
      </c>
      <c r="T101" s="39"/>
    </row>
    <row r="102" spans="1:20" ht="21" customHeight="1">
      <c r="A102" s="236"/>
      <c r="B102" s="237"/>
      <c r="C102" s="238"/>
      <c r="D102" s="233"/>
      <c r="E102" s="233"/>
      <c r="F102" s="233"/>
      <c r="G102" s="233"/>
      <c r="H102" s="233"/>
      <c r="I102" s="233"/>
      <c r="J102" s="233"/>
      <c r="K102" s="233"/>
      <c r="L102" s="34" t="s">
        <v>26</v>
      </c>
      <c r="M102" s="34" t="s">
        <v>34</v>
      </c>
      <c r="N102" s="61"/>
      <c r="O102" s="61"/>
      <c r="P102" s="62"/>
      <c r="Q102" s="62"/>
      <c r="R102" s="62"/>
      <c r="S102" s="62"/>
      <c r="T102" s="39"/>
    </row>
    <row r="103" spans="1:20" ht="22.5" customHeight="1">
      <c r="A103" s="236"/>
      <c r="B103" s="237"/>
      <c r="C103" s="238"/>
      <c r="D103" s="233"/>
      <c r="E103" s="233"/>
      <c r="F103" s="233"/>
      <c r="G103" s="233"/>
      <c r="H103" s="233"/>
      <c r="I103" s="233"/>
      <c r="J103" s="233"/>
      <c r="K103" s="233"/>
      <c r="L103" s="34" t="s">
        <v>29</v>
      </c>
      <c r="M103" s="34" t="s">
        <v>38</v>
      </c>
      <c r="N103" s="61"/>
      <c r="O103" s="61"/>
      <c r="P103" s="62"/>
      <c r="Q103" s="62"/>
      <c r="R103" s="62"/>
      <c r="S103" s="62"/>
      <c r="T103" s="39"/>
    </row>
    <row r="104" spans="1:20" ht="174.75" customHeight="1">
      <c r="A104" s="240" t="s">
        <v>442</v>
      </c>
      <c r="B104" s="237">
        <v>2010</v>
      </c>
      <c r="C104" s="50"/>
      <c r="D104" s="51"/>
      <c r="E104" s="51"/>
      <c r="F104" s="51"/>
      <c r="G104" s="51"/>
      <c r="H104" s="51"/>
      <c r="I104" s="51"/>
      <c r="J104" s="51"/>
      <c r="K104" s="51"/>
      <c r="L104" s="51"/>
      <c r="M104" s="51"/>
      <c r="N104" s="55">
        <f t="shared" ref="N104:S104" si="78">N105+N106+N107+N108</f>
        <v>0</v>
      </c>
      <c r="O104" s="55">
        <f t="shared" si="78"/>
        <v>0</v>
      </c>
      <c r="P104" s="55">
        <f t="shared" si="78"/>
        <v>0</v>
      </c>
      <c r="Q104" s="55">
        <f t="shared" si="78"/>
        <v>0</v>
      </c>
      <c r="R104" s="55">
        <f t="shared" si="78"/>
        <v>0</v>
      </c>
      <c r="S104" s="55">
        <f t="shared" si="78"/>
        <v>0</v>
      </c>
      <c r="T104" s="39"/>
    </row>
    <row r="105" spans="1:20">
      <c r="A105" s="240"/>
      <c r="B105" s="237"/>
      <c r="C105" s="50"/>
      <c r="D105" s="51"/>
      <c r="E105" s="51"/>
      <c r="F105" s="51"/>
      <c r="G105" s="51"/>
      <c r="H105" s="51"/>
      <c r="I105" s="51"/>
      <c r="J105" s="51"/>
      <c r="K105" s="51"/>
      <c r="L105" s="34" t="s">
        <v>26</v>
      </c>
      <c r="M105" s="34" t="s">
        <v>34</v>
      </c>
      <c r="N105" s="61"/>
      <c r="O105" s="61"/>
      <c r="P105" s="62"/>
      <c r="Q105" s="62"/>
      <c r="R105" s="62"/>
      <c r="S105" s="62"/>
      <c r="T105" s="39"/>
    </row>
    <row r="106" spans="1:20">
      <c r="A106" s="240"/>
      <c r="B106" s="237"/>
      <c r="C106" s="50"/>
      <c r="D106" s="51"/>
      <c r="E106" s="51"/>
      <c r="F106" s="51"/>
      <c r="G106" s="51"/>
      <c r="H106" s="51"/>
      <c r="I106" s="51"/>
      <c r="J106" s="51"/>
      <c r="K106" s="51"/>
      <c r="L106" s="34" t="s">
        <v>28</v>
      </c>
      <c r="M106" s="34" t="s">
        <v>37</v>
      </c>
      <c r="N106" s="61"/>
      <c r="O106" s="61"/>
      <c r="P106" s="62"/>
      <c r="Q106" s="62"/>
      <c r="R106" s="62"/>
      <c r="S106" s="62"/>
      <c r="T106" s="39"/>
    </row>
    <row r="107" spans="1:20">
      <c r="A107" s="240"/>
      <c r="B107" s="237"/>
      <c r="C107" s="50"/>
      <c r="D107" s="51"/>
      <c r="E107" s="51"/>
      <c r="F107" s="51"/>
      <c r="G107" s="51"/>
      <c r="H107" s="51"/>
      <c r="I107" s="51"/>
      <c r="J107" s="51"/>
      <c r="K107" s="51"/>
      <c r="L107" s="34" t="s">
        <v>29</v>
      </c>
      <c r="M107" s="34" t="s">
        <v>39</v>
      </c>
      <c r="N107" s="61"/>
      <c r="O107" s="61"/>
      <c r="P107" s="62"/>
      <c r="Q107" s="62"/>
      <c r="R107" s="62"/>
      <c r="S107" s="62"/>
      <c r="T107" s="39"/>
    </row>
    <row r="108" spans="1:20">
      <c r="A108" s="240"/>
      <c r="B108" s="237"/>
      <c r="C108" s="50"/>
      <c r="D108" s="51"/>
      <c r="E108" s="51"/>
      <c r="F108" s="51"/>
      <c r="G108" s="51"/>
      <c r="H108" s="51"/>
      <c r="I108" s="51"/>
      <c r="J108" s="51"/>
      <c r="K108" s="51"/>
      <c r="L108" s="34" t="s">
        <v>32</v>
      </c>
      <c r="M108" s="34" t="s">
        <v>35</v>
      </c>
      <c r="N108" s="61"/>
      <c r="O108" s="61"/>
      <c r="P108" s="62"/>
      <c r="Q108" s="62"/>
      <c r="R108" s="62"/>
      <c r="S108" s="62"/>
      <c r="T108" s="39"/>
    </row>
    <row r="109" spans="1:20" ht="145.5" customHeight="1">
      <c r="A109" s="54" t="s">
        <v>443</v>
      </c>
      <c r="B109" s="45">
        <v>2011</v>
      </c>
      <c r="C109" s="50"/>
      <c r="D109" s="51"/>
      <c r="E109" s="51"/>
      <c r="F109" s="51"/>
      <c r="G109" s="51"/>
      <c r="H109" s="51"/>
      <c r="I109" s="51"/>
      <c r="J109" s="51"/>
      <c r="K109" s="51"/>
      <c r="L109" s="51"/>
      <c r="M109" s="51"/>
      <c r="N109" s="48">
        <v>0</v>
      </c>
      <c r="O109" s="48">
        <v>0</v>
      </c>
      <c r="P109" s="48">
        <v>0</v>
      </c>
      <c r="Q109" s="138">
        <v>0</v>
      </c>
      <c r="R109" s="138">
        <v>0</v>
      </c>
      <c r="S109" s="138">
        <v>0</v>
      </c>
      <c r="T109" s="39"/>
    </row>
    <row r="110" spans="1:20" ht="36.75" customHeight="1">
      <c r="A110" s="240" t="s">
        <v>444</v>
      </c>
      <c r="B110" s="251">
        <v>2012</v>
      </c>
      <c r="C110" s="238"/>
      <c r="D110" s="233"/>
      <c r="E110" s="233"/>
      <c r="F110" s="233"/>
      <c r="G110" s="233"/>
      <c r="H110" s="233"/>
      <c r="I110" s="233"/>
      <c r="J110" s="233"/>
      <c r="K110" s="233"/>
      <c r="L110" s="51"/>
      <c r="M110" s="51"/>
      <c r="N110" s="48">
        <f t="shared" ref="N110:S110" si="79">SUM(N111:N125)</f>
        <v>5833.7999999999993</v>
      </c>
      <c r="O110" s="48">
        <f t="shared" si="79"/>
        <v>4089.7</v>
      </c>
      <c r="P110" s="48">
        <f t="shared" si="79"/>
        <v>248528.2</v>
      </c>
      <c r="Q110" s="138">
        <f t="shared" si="79"/>
        <v>5510.5</v>
      </c>
      <c r="R110" s="138">
        <f t="shared" si="79"/>
        <v>5881</v>
      </c>
      <c r="S110" s="138">
        <f t="shared" si="79"/>
        <v>5881</v>
      </c>
      <c r="T110" s="39"/>
    </row>
    <row r="111" spans="1:20">
      <c r="A111" s="240"/>
      <c r="B111" s="251"/>
      <c r="C111" s="238"/>
      <c r="D111" s="233"/>
      <c r="E111" s="233"/>
      <c r="F111" s="233"/>
      <c r="G111" s="233"/>
      <c r="H111" s="233"/>
      <c r="I111" s="233"/>
      <c r="J111" s="233"/>
      <c r="K111" s="233"/>
      <c r="L111" s="34" t="s">
        <v>26</v>
      </c>
      <c r="M111" s="34" t="s">
        <v>33</v>
      </c>
      <c r="N111" s="62">
        <v>1744.1</v>
      </c>
      <c r="O111" s="62"/>
      <c r="P111" s="67">
        <v>248298.2</v>
      </c>
      <c r="Q111" s="62"/>
      <c r="R111" s="62"/>
      <c r="S111" s="62"/>
      <c r="T111" s="39"/>
    </row>
    <row r="112" spans="1:20">
      <c r="A112" s="240"/>
      <c r="B112" s="251"/>
      <c r="C112" s="238"/>
      <c r="D112" s="233"/>
      <c r="E112" s="233"/>
      <c r="F112" s="233"/>
      <c r="G112" s="233"/>
      <c r="H112" s="233"/>
      <c r="I112" s="233"/>
      <c r="J112" s="233"/>
      <c r="K112" s="233"/>
      <c r="L112" s="34" t="s">
        <v>26</v>
      </c>
      <c r="M112" s="34" t="s">
        <v>34</v>
      </c>
      <c r="N112" s="62"/>
      <c r="O112" s="62"/>
      <c r="P112" s="62"/>
      <c r="Q112" s="62"/>
      <c r="R112" s="62"/>
      <c r="S112" s="62"/>
      <c r="T112" s="39"/>
    </row>
    <row r="113" spans="1:20">
      <c r="A113" s="240"/>
      <c r="B113" s="251"/>
      <c r="C113" s="238"/>
      <c r="D113" s="233"/>
      <c r="E113" s="233"/>
      <c r="F113" s="233"/>
      <c r="G113" s="233"/>
      <c r="H113" s="233"/>
      <c r="I113" s="233"/>
      <c r="J113" s="233"/>
      <c r="K113" s="233"/>
      <c r="L113" s="34" t="s">
        <v>28</v>
      </c>
      <c r="M113" s="34" t="s">
        <v>35</v>
      </c>
      <c r="N113" s="62"/>
      <c r="O113" s="62"/>
      <c r="P113" s="62"/>
      <c r="Q113" s="62"/>
      <c r="R113" s="62"/>
      <c r="S113" s="62"/>
      <c r="T113" s="39"/>
    </row>
    <row r="114" spans="1:20">
      <c r="A114" s="240"/>
      <c r="B114" s="251"/>
      <c r="C114" s="238"/>
      <c r="D114" s="233"/>
      <c r="E114" s="233"/>
      <c r="F114" s="233"/>
      <c r="G114" s="233"/>
      <c r="H114" s="233"/>
      <c r="I114" s="233"/>
      <c r="J114" s="233"/>
      <c r="K114" s="233"/>
      <c r="L114" s="34" t="s">
        <v>28</v>
      </c>
      <c r="M114" s="34" t="s">
        <v>36</v>
      </c>
      <c r="N114" s="62">
        <f>580+3215+294.7</f>
        <v>4089.7</v>
      </c>
      <c r="O114" s="62">
        <f>580+3215+294.7</f>
        <v>4089.7</v>
      </c>
      <c r="P114" s="67">
        <v>230</v>
      </c>
      <c r="Q114" s="62">
        <v>5510.5</v>
      </c>
      <c r="R114" s="62">
        <v>5881</v>
      </c>
      <c r="S114" s="62">
        <v>5881</v>
      </c>
      <c r="T114" s="39"/>
    </row>
    <row r="115" spans="1:20">
      <c r="A115" s="240"/>
      <c r="B115" s="251"/>
      <c r="C115" s="238"/>
      <c r="D115" s="233"/>
      <c r="E115" s="233"/>
      <c r="F115" s="233"/>
      <c r="G115" s="233"/>
      <c r="H115" s="233"/>
      <c r="I115" s="233"/>
      <c r="J115" s="233"/>
      <c r="K115" s="233"/>
      <c r="L115" s="34" t="s">
        <v>29</v>
      </c>
      <c r="M115" s="34" t="s">
        <v>38</v>
      </c>
      <c r="N115" s="62"/>
      <c r="O115" s="62"/>
      <c r="P115" s="62"/>
      <c r="Q115" s="62"/>
      <c r="R115" s="62"/>
      <c r="S115" s="62"/>
      <c r="T115" s="39"/>
    </row>
    <row r="116" spans="1:20">
      <c r="A116" s="240"/>
      <c r="B116" s="251"/>
      <c r="C116" s="238"/>
      <c r="D116" s="233"/>
      <c r="E116" s="233"/>
      <c r="F116" s="233"/>
      <c r="G116" s="233"/>
      <c r="H116" s="233"/>
      <c r="I116" s="233"/>
      <c r="J116" s="233"/>
      <c r="K116" s="233"/>
      <c r="L116" s="34" t="s">
        <v>29</v>
      </c>
      <c r="M116" s="34" t="s">
        <v>35</v>
      </c>
      <c r="N116" s="63"/>
      <c r="O116" s="63"/>
      <c r="P116" s="62"/>
      <c r="Q116" s="62"/>
      <c r="R116" s="62"/>
      <c r="S116" s="62"/>
      <c r="T116" s="39"/>
    </row>
    <row r="117" spans="1:20">
      <c r="A117" s="240"/>
      <c r="B117" s="251"/>
      <c r="C117" s="238"/>
      <c r="D117" s="233"/>
      <c r="E117" s="233"/>
      <c r="F117" s="233"/>
      <c r="G117" s="233"/>
      <c r="H117" s="233"/>
      <c r="I117" s="233"/>
      <c r="J117" s="233"/>
      <c r="K117" s="233"/>
      <c r="L117" s="34" t="s">
        <v>30</v>
      </c>
      <c r="M117" s="34" t="s">
        <v>26</v>
      </c>
      <c r="N117" s="63"/>
      <c r="O117" s="63"/>
      <c r="P117" s="62"/>
      <c r="Q117" s="62"/>
      <c r="R117" s="62"/>
      <c r="S117" s="62"/>
      <c r="T117" s="39"/>
    </row>
    <row r="118" spans="1:20">
      <c r="A118" s="240"/>
      <c r="B118" s="251"/>
      <c r="C118" s="238"/>
      <c r="D118" s="233"/>
      <c r="E118" s="233"/>
      <c r="F118" s="233"/>
      <c r="G118" s="233"/>
      <c r="H118" s="233"/>
      <c r="I118" s="233"/>
      <c r="J118" s="233"/>
      <c r="K118" s="233"/>
      <c r="L118" s="34" t="s">
        <v>30</v>
      </c>
      <c r="M118" s="34" t="s">
        <v>27</v>
      </c>
      <c r="N118" s="63"/>
      <c r="O118" s="63"/>
      <c r="P118" s="62"/>
      <c r="Q118" s="62"/>
      <c r="R118" s="62"/>
      <c r="S118" s="62"/>
      <c r="T118" s="39"/>
    </row>
    <row r="119" spans="1:20">
      <c r="A119" s="240"/>
      <c r="B119" s="251"/>
      <c r="C119" s="238"/>
      <c r="D119" s="233"/>
      <c r="E119" s="233"/>
      <c r="F119" s="233"/>
      <c r="G119" s="233"/>
      <c r="H119" s="233"/>
      <c r="I119" s="233"/>
      <c r="J119" s="233"/>
      <c r="K119" s="233"/>
      <c r="L119" s="34" t="s">
        <v>30</v>
      </c>
      <c r="M119" s="34" t="s">
        <v>28</v>
      </c>
      <c r="N119" s="63"/>
      <c r="O119" s="63"/>
      <c r="P119" s="62"/>
      <c r="Q119" s="62"/>
      <c r="R119" s="62"/>
      <c r="S119" s="62"/>
      <c r="T119" s="39"/>
    </row>
    <row r="120" spans="1:20">
      <c r="A120" s="240"/>
      <c r="B120" s="251"/>
      <c r="C120" s="238"/>
      <c r="D120" s="233"/>
      <c r="E120" s="233"/>
      <c r="F120" s="233"/>
      <c r="G120" s="233"/>
      <c r="H120" s="233"/>
      <c r="I120" s="233"/>
      <c r="J120" s="233"/>
      <c r="K120" s="233"/>
      <c r="L120" s="34" t="s">
        <v>31</v>
      </c>
      <c r="M120" s="34" t="s">
        <v>27</v>
      </c>
      <c r="N120" s="63"/>
      <c r="O120" s="63"/>
      <c r="P120" s="62"/>
      <c r="Q120" s="62"/>
      <c r="R120" s="62"/>
      <c r="S120" s="62"/>
      <c r="T120" s="39"/>
    </row>
    <row r="121" spans="1:20">
      <c r="A121" s="240"/>
      <c r="B121" s="251"/>
      <c r="C121" s="238"/>
      <c r="D121" s="233"/>
      <c r="E121" s="233"/>
      <c r="F121" s="233"/>
      <c r="G121" s="233"/>
      <c r="H121" s="233"/>
      <c r="I121" s="233"/>
      <c r="J121" s="233"/>
      <c r="K121" s="233"/>
      <c r="L121" s="34" t="s">
        <v>31</v>
      </c>
      <c r="M121" s="34" t="s">
        <v>28</v>
      </c>
      <c r="N121" s="63"/>
      <c r="O121" s="63"/>
      <c r="P121" s="62"/>
      <c r="Q121" s="62"/>
      <c r="R121" s="62"/>
      <c r="S121" s="62"/>
      <c r="T121" s="39"/>
    </row>
    <row r="122" spans="1:20">
      <c r="A122" s="240"/>
      <c r="B122" s="251"/>
      <c r="C122" s="238"/>
      <c r="D122" s="233"/>
      <c r="E122" s="233"/>
      <c r="F122" s="233"/>
      <c r="G122" s="233"/>
      <c r="H122" s="233"/>
      <c r="I122" s="233"/>
      <c r="J122" s="233"/>
      <c r="K122" s="233"/>
      <c r="L122" s="34" t="s">
        <v>31</v>
      </c>
      <c r="M122" s="34" t="s">
        <v>30</v>
      </c>
      <c r="N122" s="63"/>
      <c r="O122" s="63"/>
      <c r="P122" s="62"/>
      <c r="Q122" s="62"/>
      <c r="R122" s="62"/>
      <c r="S122" s="62"/>
      <c r="T122" s="39"/>
    </row>
    <row r="123" spans="1:20">
      <c r="A123" s="240"/>
      <c r="B123" s="251"/>
      <c r="C123" s="238"/>
      <c r="D123" s="233"/>
      <c r="E123" s="233"/>
      <c r="F123" s="233"/>
      <c r="G123" s="233"/>
      <c r="H123" s="233"/>
      <c r="I123" s="233"/>
      <c r="J123" s="233"/>
      <c r="K123" s="233"/>
      <c r="L123" s="34" t="s">
        <v>32</v>
      </c>
      <c r="M123" s="34" t="s">
        <v>27</v>
      </c>
      <c r="N123" s="63"/>
      <c r="O123" s="63"/>
      <c r="P123" s="62"/>
      <c r="Q123" s="62"/>
      <c r="R123" s="62"/>
      <c r="S123" s="62"/>
      <c r="T123" s="39"/>
    </row>
    <row r="124" spans="1:20">
      <c r="A124" s="240"/>
      <c r="B124" s="251"/>
      <c r="C124" s="238"/>
      <c r="D124" s="233"/>
      <c r="E124" s="233"/>
      <c r="F124" s="233"/>
      <c r="G124" s="233"/>
      <c r="H124" s="233"/>
      <c r="I124" s="233"/>
      <c r="J124" s="233"/>
      <c r="K124" s="233"/>
      <c r="L124" s="34" t="s">
        <v>32</v>
      </c>
      <c r="M124" s="34" t="s">
        <v>32</v>
      </c>
      <c r="N124" s="63"/>
      <c r="O124" s="63"/>
      <c r="P124" s="62"/>
      <c r="Q124" s="62"/>
      <c r="R124" s="62"/>
      <c r="S124" s="62"/>
      <c r="T124" s="39"/>
    </row>
    <row r="125" spans="1:20">
      <c r="A125" s="240"/>
      <c r="B125" s="251"/>
      <c r="C125" s="238"/>
      <c r="D125" s="233"/>
      <c r="E125" s="233"/>
      <c r="F125" s="233"/>
      <c r="G125" s="233"/>
      <c r="H125" s="233"/>
      <c r="I125" s="233"/>
      <c r="J125" s="233"/>
      <c r="K125" s="233"/>
      <c r="L125" s="34" t="s">
        <v>38</v>
      </c>
      <c r="M125" s="34" t="s">
        <v>26</v>
      </c>
      <c r="N125" s="63"/>
      <c r="O125" s="63"/>
      <c r="P125" s="62"/>
      <c r="Q125" s="62"/>
      <c r="R125" s="62"/>
      <c r="S125" s="62"/>
      <c r="T125" s="39"/>
    </row>
    <row r="126" spans="1:20" ht="33.75">
      <c r="A126" s="54" t="s">
        <v>445</v>
      </c>
      <c r="B126" s="45">
        <v>2013</v>
      </c>
      <c r="C126" s="50"/>
      <c r="D126" s="51"/>
      <c r="E126" s="51"/>
      <c r="F126" s="51"/>
      <c r="G126" s="51"/>
      <c r="H126" s="51"/>
      <c r="I126" s="51"/>
      <c r="J126" s="51"/>
      <c r="K126" s="51"/>
      <c r="L126" s="51"/>
      <c r="M126" s="51"/>
      <c r="N126" s="48">
        <f>N127</f>
        <v>0</v>
      </c>
      <c r="O126" s="136">
        <f t="shared" ref="O126:S126" si="80">O127</f>
        <v>0</v>
      </c>
      <c r="P126" s="136">
        <f t="shared" si="80"/>
        <v>0</v>
      </c>
      <c r="Q126" s="138">
        <f t="shared" si="80"/>
        <v>0</v>
      </c>
      <c r="R126" s="138">
        <f t="shared" si="80"/>
        <v>0</v>
      </c>
      <c r="S126" s="138">
        <f t="shared" si="80"/>
        <v>0</v>
      </c>
      <c r="T126" s="39"/>
    </row>
    <row r="127" spans="1:20">
      <c r="A127" s="134"/>
      <c r="B127" s="133"/>
      <c r="C127" s="50"/>
      <c r="D127" s="51"/>
      <c r="E127" s="51"/>
      <c r="F127" s="51"/>
      <c r="G127" s="51"/>
      <c r="H127" s="51"/>
      <c r="I127" s="51"/>
      <c r="J127" s="51"/>
      <c r="K127" s="51"/>
      <c r="L127" s="135" t="s">
        <v>28</v>
      </c>
      <c r="M127" s="135" t="s">
        <v>37</v>
      </c>
      <c r="N127" s="136"/>
      <c r="O127" s="136"/>
      <c r="P127" s="136"/>
      <c r="Q127" s="138"/>
      <c r="R127" s="138"/>
      <c r="S127" s="138"/>
      <c r="T127" s="39"/>
    </row>
    <row r="128" spans="1:20" ht="56.25">
      <c r="A128" s="54" t="s">
        <v>446</v>
      </c>
      <c r="B128" s="45">
        <v>2014</v>
      </c>
      <c r="C128" s="50"/>
      <c r="D128" s="51"/>
      <c r="E128" s="51"/>
      <c r="F128" s="51"/>
      <c r="G128" s="51"/>
      <c r="H128" s="51"/>
      <c r="I128" s="51"/>
      <c r="J128" s="51"/>
      <c r="K128" s="51"/>
      <c r="L128" s="51"/>
      <c r="M128" s="51"/>
      <c r="N128" s="48">
        <v>0</v>
      </c>
      <c r="O128" s="48">
        <v>0</v>
      </c>
      <c r="P128" s="48">
        <v>0</v>
      </c>
      <c r="Q128" s="138">
        <v>0</v>
      </c>
      <c r="R128" s="138">
        <v>0</v>
      </c>
      <c r="S128" s="138">
        <v>0</v>
      </c>
      <c r="T128" s="39"/>
    </row>
    <row r="129" spans="1:20" ht="67.5">
      <c r="A129" s="54" t="s">
        <v>447</v>
      </c>
      <c r="B129" s="45">
        <v>2015</v>
      </c>
      <c r="C129" s="50"/>
      <c r="D129" s="51"/>
      <c r="E129" s="51"/>
      <c r="F129" s="51"/>
      <c r="G129" s="51"/>
      <c r="H129" s="51"/>
      <c r="I129" s="51"/>
      <c r="J129" s="51"/>
      <c r="K129" s="51"/>
      <c r="L129" s="51"/>
      <c r="M129" s="51"/>
      <c r="N129" s="48">
        <v>0</v>
      </c>
      <c r="O129" s="48">
        <v>0</v>
      </c>
      <c r="P129" s="48">
        <v>0</v>
      </c>
      <c r="Q129" s="138">
        <v>0</v>
      </c>
      <c r="R129" s="138">
        <v>0</v>
      </c>
      <c r="S129" s="138">
        <v>0</v>
      </c>
      <c r="T129" s="39"/>
    </row>
    <row r="130" spans="1:20" ht="22.5">
      <c r="A130" s="54" t="s">
        <v>448</v>
      </c>
      <c r="B130" s="45">
        <v>2016</v>
      </c>
      <c r="C130" s="50"/>
      <c r="D130" s="51"/>
      <c r="E130" s="51"/>
      <c r="F130" s="51"/>
      <c r="G130" s="51"/>
      <c r="H130" s="51"/>
      <c r="I130" s="51"/>
      <c r="J130" s="51"/>
      <c r="K130" s="51"/>
      <c r="L130" s="34" t="s">
        <v>28</v>
      </c>
      <c r="M130" s="34" t="s">
        <v>36</v>
      </c>
      <c r="N130" s="62">
        <v>280</v>
      </c>
      <c r="O130" s="62">
        <v>280</v>
      </c>
      <c r="P130" s="67">
        <v>13258.8</v>
      </c>
      <c r="Q130" s="62"/>
      <c r="R130" s="62"/>
      <c r="S130" s="62"/>
      <c r="T130" s="39"/>
    </row>
    <row r="131" spans="1:20" ht="12.75" customHeight="1">
      <c r="A131" s="236" t="s">
        <v>449</v>
      </c>
      <c r="B131" s="237">
        <v>2017</v>
      </c>
      <c r="C131" s="238"/>
      <c r="D131" s="233"/>
      <c r="E131" s="233"/>
      <c r="F131" s="233"/>
      <c r="G131" s="233"/>
      <c r="H131" s="233"/>
      <c r="I131" s="233"/>
      <c r="J131" s="233"/>
      <c r="K131" s="233"/>
      <c r="L131" s="34"/>
      <c r="M131" s="34"/>
      <c r="N131" s="61">
        <f t="shared" ref="N131:S131" si="81">N132+N133</f>
        <v>0</v>
      </c>
      <c r="O131" s="61">
        <f t="shared" si="81"/>
        <v>0</v>
      </c>
      <c r="P131" s="62">
        <f t="shared" si="81"/>
        <v>0</v>
      </c>
      <c r="Q131" s="62">
        <f t="shared" si="81"/>
        <v>0</v>
      </c>
      <c r="R131" s="62">
        <f t="shared" si="81"/>
        <v>0</v>
      </c>
      <c r="S131" s="62">
        <f t="shared" si="81"/>
        <v>0</v>
      </c>
      <c r="T131" s="39"/>
    </row>
    <row r="132" spans="1:20" ht="42.75" customHeight="1">
      <c r="A132" s="236"/>
      <c r="B132" s="237"/>
      <c r="C132" s="238"/>
      <c r="D132" s="233"/>
      <c r="E132" s="233"/>
      <c r="F132" s="233"/>
      <c r="G132" s="233"/>
      <c r="H132" s="233"/>
      <c r="I132" s="233"/>
      <c r="J132" s="233"/>
      <c r="K132" s="233"/>
      <c r="L132" s="34" t="s">
        <v>31</v>
      </c>
      <c r="M132" s="34" t="s">
        <v>28</v>
      </c>
      <c r="N132" s="61"/>
      <c r="O132" s="61"/>
      <c r="P132" s="62"/>
      <c r="Q132" s="62"/>
      <c r="R132" s="62"/>
      <c r="S132" s="62"/>
      <c r="T132" s="39"/>
    </row>
    <row r="133" spans="1:20" ht="42.75" customHeight="1">
      <c r="A133" s="236"/>
      <c r="B133" s="237"/>
      <c r="C133" s="238"/>
      <c r="D133" s="233"/>
      <c r="E133" s="233"/>
      <c r="F133" s="233"/>
      <c r="G133" s="233"/>
      <c r="H133" s="233"/>
      <c r="I133" s="233"/>
      <c r="J133" s="233"/>
      <c r="K133" s="233"/>
      <c r="L133" s="34" t="s">
        <v>31</v>
      </c>
      <c r="M133" s="34" t="s">
        <v>30</v>
      </c>
      <c r="N133" s="61"/>
      <c r="O133" s="61"/>
      <c r="P133" s="62"/>
      <c r="Q133" s="62"/>
      <c r="R133" s="62"/>
      <c r="S133" s="62"/>
      <c r="T133" s="39"/>
    </row>
    <row r="134" spans="1:20" ht="225.75" customHeight="1">
      <c r="A134" s="258" t="s">
        <v>450</v>
      </c>
      <c r="B134" s="237">
        <v>2018</v>
      </c>
      <c r="C134" s="238"/>
      <c r="D134" s="233"/>
      <c r="E134" s="233"/>
      <c r="F134" s="233"/>
      <c r="G134" s="233"/>
      <c r="H134" s="233"/>
      <c r="I134" s="233"/>
      <c r="J134" s="233"/>
      <c r="K134" s="233"/>
      <c r="L134" s="51"/>
      <c r="M134" s="51"/>
      <c r="N134" s="55">
        <f t="shared" ref="N134:S134" si="82">SUM(N135:N139)</f>
        <v>0</v>
      </c>
      <c r="O134" s="55">
        <f t="shared" si="82"/>
        <v>0</v>
      </c>
      <c r="P134" s="55">
        <f t="shared" si="82"/>
        <v>0</v>
      </c>
      <c r="Q134" s="55">
        <f t="shared" si="82"/>
        <v>0</v>
      </c>
      <c r="R134" s="55">
        <f t="shared" si="82"/>
        <v>0</v>
      </c>
      <c r="S134" s="55">
        <f t="shared" si="82"/>
        <v>0</v>
      </c>
      <c r="T134" s="39"/>
    </row>
    <row r="135" spans="1:20" ht="15" customHeight="1">
      <c r="A135" s="258"/>
      <c r="B135" s="237"/>
      <c r="C135" s="238"/>
      <c r="D135" s="233"/>
      <c r="E135" s="233"/>
      <c r="F135" s="233"/>
      <c r="G135" s="233"/>
      <c r="H135" s="233"/>
      <c r="I135" s="233"/>
      <c r="J135" s="233"/>
      <c r="K135" s="233"/>
      <c r="L135" s="34" t="s">
        <v>32</v>
      </c>
      <c r="M135" s="34" t="s">
        <v>26</v>
      </c>
      <c r="N135" s="61"/>
      <c r="O135" s="61"/>
      <c r="P135" s="62"/>
      <c r="Q135" s="62"/>
      <c r="R135" s="62"/>
      <c r="S135" s="62"/>
      <c r="T135" s="39"/>
    </row>
    <row r="136" spans="1:20" ht="15.75" customHeight="1">
      <c r="A136" s="258"/>
      <c r="B136" s="237"/>
      <c r="C136" s="238"/>
      <c r="D136" s="233"/>
      <c r="E136" s="233"/>
      <c r="F136" s="233"/>
      <c r="G136" s="233"/>
      <c r="H136" s="233"/>
      <c r="I136" s="233"/>
      <c r="J136" s="233"/>
      <c r="K136" s="233"/>
      <c r="L136" s="34" t="s">
        <v>32</v>
      </c>
      <c r="M136" s="34" t="s">
        <v>27</v>
      </c>
      <c r="N136" s="61"/>
      <c r="O136" s="61"/>
      <c r="P136" s="62"/>
      <c r="Q136" s="62"/>
      <c r="R136" s="62"/>
      <c r="S136" s="62"/>
      <c r="T136" s="39"/>
    </row>
    <row r="137" spans="1:20" ht="15" customHeight="1">
      <c r="A137" s="258"/>
      <c r="B137" s="237"/>
      <c r="C137" s="238"/>
      <c r="D137" s="233"/>
      <c r="E137" s="233"/>
      <c r="F137" s="233"/>
      <c r="G137" s="233"/>
      <c r="H137" s="233"/>
      <c r="I137" s="233"/>
      <c r="J137" s="233"/>
      <c r="K137" s="233"/>
      <c r="L137" s="34" t="s">
        <v>32</v>
      </c>
      <c r="M137" s="34" t="s">
        <v>28</v>
      </c>
      <c r="N137" s="61"/>
      <c r="O137" s="61"/>
      <c r="P137" s="62"/>
      <c r="Q137" s="62"/>
      <c r="R137" s="62"/>
      <c r="S137" s="62"/>
      <c r="T137" s="39"/>
    </row>
    <row r="138" spans="1:20" ht="15" customHeight="1">
      <c r="A138" s="258"/>
      <c r="B138" s="237"/>
      <c r="C138" s="238"/>
      <c r="D138" s="233"/>
      <c r="E138" s="233"/>
      <c r="F138" s="233"/>
      <c r="G138" s="233"/>
      <c r="H138" s="233"/>
      <c r="I138" s="233"/>
      <c r="J138" s="233"/>
      <c r="K138" s="233"/>
      <c r="L138" s="34" t="s">
        <v>32</v>
      </c>
      <c r="M138" s="34" t="s">
        <v>32</v>
      </c>
      <c r="N138" s="61"/>
      <c r="O138" s="61"/>
      <c r="P138" s="62"/>
      <c r="Q138" s="62"/>
      <c r="R138" s="62"/>
      <c r="S138" s="62"/>
      <c r="T138" s="39"/>
    </row>
    <row r="139" spans="1:20" ht="15" customHeight="1">
      <c r="A139" s="258"/>
      <c r="B139" s="237"/>
      <c r="C139" s="238"/>
      <c r="D139" s="233"/>
      <c r="E139" s="233"/>
      <c r="F139" s="233"/>
      <c r="G139" s="233"/>
      <c r="H139" s="233"/>
      <c r="I139" s="233"/>
      <c r="J139" s="233"/>
      <c r="K139" s="233"/>
      <c r="L139" s="34" t="s">
        <v>32</v>
      </c>
      <c r="M139" s="34" t="s">
        <v>35</v>
      </c>
      <c r="N139" s="61"/>
      <c r="O139" s="61"/>
      <c r="P139" s="62"/>
      <c r="Q139" s="62"/>
      <c r="R139" s="62"/>
      <c r="S139" s="62"/>
      <c r="T139" s="39"/>
    </row>
    <row r="140" spans="1:20" ht="78.75">
      <c r="A140" s="54" t="s">
        <v>451</v>
      </c>
      <c r="B140" s="45">
        <v>2019</v>
      </c>
      <c r="C140" s="50"/>
      <c r="D140" s="51"/>
      <c r="E140" s="51"/>
      <c r="F140" s="51"/>
      <c r="G140" s="51"/>
      <c r="H140" s="51"/>
      <c r="I140" s="51"/>
      <c r="J140" s="51"/>
      <c r="K140" s="51"/>
      <c r="L140" s="51"/>
      <c r="M140" s="51"/>
      <c r="N140" s="48">
        <v>0</v>
      </c>
      <c r="O140" s="48">
        <v>0</v>
      </c>
      <c r="P140" s="48">
        <v>0</v>
      </c>
      <c r="Q140" s="138">
        <v>0</v>
      </c>
      <c r="R140" s="138">
        <v>0</v>
      </c>
      <c r="S140" s="138">
        <v>0</v>
      </c>
      <c r="T140" s="39"/>
    </row>
    <row r="141" spans="1:20" ht="45">
      <c r="A141" s="54" t="s">
        <v>452</v>
      </c>
      <c r="B141" s="45">
        <v>2020</v>
      </c>
      <c r="C141" s="50"/>
      <c r="D141" s="51"/>
      <c r="E141" s="51"/>
      <c r="F141" s="51"/>
      <c r="G141" s="51"/>
      <c r="H141" s="51"/>
      <c r="I141" s="51"/>
      <c r="J141" s="51"/>
      <c r="K141" s="51"/>
      <c r="L141" s="34" t="s">
        <v>26</v>
      </c>
      <c r="M141" s="34" t="s">
        <v>34</v>
      </c>
      <c r="N141" s="48">
        <v>0</v>
      </c>
      <c r="O141" s="48">
        <v>0</v>
      </c>
      <c r="P141" s="48">
        <v>0</v>
      </c>
      <c r="Q141" s="138">
        <v>0</v>
      </c>
      <c r="R141" s="138">
        <v>0</v>
      </c>
      <c r="S141" s="138">
        <v>0</v>
      </c>
      <c r="T141" s="39"/>
    </row>
    <row r="142" spans="1:20" ht="45">
      <c r="A142" s="54" t="s">
        <v>453</v>
      </c>
      <c r="B142" s="45">
        <v>2021</v>
      </c>
      <c r="C142" s="50"/>
      <c r="D142" s="51"/>
      <c r="E142" s="51"/>
      <c r="F142" s="51"/>
      <c r="G142" s="51"/>
      <c r="H142" s="51"/>
      <c r="I142" s="51"/>
      <c r="J142" s="51"/>
      <c r="K142" s="51"/>
      <c r="L142" s="34" t="s">
        <v>38</v>
      </c>
      <c r="M142" s="34" t="s">
        <v>26</v>
      </c>
      <c r="N142" s="61"/>
      <c r="O142" s="61"/>
      <c r="P142" s="62"/>
      <c r="Q142" s="62"/>
      <c r="R142" s="62"/>
      <c r="S142" s="62"/>
      <c r="T142" s="39"/>
    </row>
    <row r="143" spans="1:20" ht="33.75">
      <c r="A143" s="54" t="s">
        <v>454</v>
      </c>
      <c r="B143" s="45">
        <v>2022</v>
      </c>
      <c r="C143" s="50"/>
      <c r="D143" s="51"/>
      <c r="E143" s="51"/>
      <c r="F143" s="51"/>
      <c r="G143" s="51"/>
      <c r="H143" s="51"/>
      <c r="I143" s="51"/>
      <c r="J143" s="51"/>
      <c r="K143" s="51"/>
      <c r="L143" s="34" t="s">
        <v>38</v>
      </c>
      <c r="M143" s="34" t="s">
        <v>26</v>
      </c>
      <c r="N143" s="48"/>
      <c r="O143" s="48"/>
      <c r="P143" s="48"/>
      <c r="Q143" s="138"/>
      <c r="R143" s="138"/>
      <c r="S143" s="138"/>
      <c r="T143" s="39"/>
    </row>
    <row r="144" spans="1:20" ht="61.5" customHeight="1">
      <c r="A144" s="54" t="s">
        <v>455</v>
      </c>
      <c r="B144" s="45">
        <v>2023</v>
      </c>
      <c r="C144" s="50"/>
      <c r="D144" s="51"/>
      <c r="E144" s="51"/>
      <c r="F144" s="51"/>
      <c r="G144" s="51"/>
      <c r="H144" s="51"/>
      <c r="I144" s="51"/>
      <c r="J144" s="51"/>
      <c r="K144" s="51"/>
      <c r="L144" s="51"/>
      <c r="M144" s="51"/>
      <c r="N144" s="48">
        <v>0</v>
      </c>
      <c r="O144" s="48">
        <v>0</v>
      </c>
      <c r="P144" s="48">
        <v>0</v>
      </c>
      <c r="Q144" s="138">
        <v>0</v>
      </c>
      <c r="R144" s="138">
        <v>0</v>
      </c>
      <c r="S144" s="138">
        <v>0</v>
      </c>
      <c r="T144" s="39"/>
    </row>
    <row r="145" spans="1:20" ht="92.25" customHeight="1">
      <c r="A145" s="54" t="s">
        <v>456</v>
      </c>
      <c r="B145" s="45">
        <v>2024</v>
      </c>
      <c r="C145" s="50"/>
      <c r="D145" s="51"/>
      <c r="E145" s="51"/>
      <c r="F145" s="51"/>
      <c r="G145" s="51"/>
      <c r="H145" s="51"/>
      <c r="I145" s="51"/>
      <c r="J145" s="51"/>
      <c r="K145" s="51"/>
      <c r="L145" s="51"/>
      <c r="M145" s="51"/>
      <c r="N145" s="48">
        <v>0</v>
      </c>
      <c r="O145" s="48">
        <v>0</v>
      </c>
      <c r="P145" s="48">
        <v>0</v>
      </c>
      <c r="Q145" s="138">
        <v>0</v>
      </c>
      <c r="R145" s="138">
        <v>0</v>
      </c>
      <c r="S145" s="138">
        <v>0</v>
      </c>
      <c r="T145" s="39"/>
    </row>
    <row r="146" spans="1:20" ht="78.75" customHeight="1">
      <c r="A146" s="240" t="s">
        <v>457</v>
      </c>
      <c r="B146" s="237">
        <v>2025</v>
      </c>
      <c r="C146" s="238"/>
      <c r="D146" s="233"/>
      <c r="E146" s="233"/>
      <c r="F146" s="233"/>
      <c r="G146" s="233"/>
      <c r="H146" s="233"/>
      <c r="I146" s="233"/>
      <c r="J146" s="233"/>
      <c r="K146" s="233"/>
      <c r="L146" s="51"/>
      <c r="M146" s="51"/>
      <c r="N146" s="55">
        <f>N148+N149</f>
        <v>0</v>
      </c>
      <c r="O146" s="55">
        <f>O148+O149</f>
        <v>0</v>
      </c>
      <c r="P146" s="55">
        <f>P147+P148+P149</f>
        <v>0</v>
      </c>
      <c r="Q146" s="55">
        <f>Q147+Q148+Q149</f>
        <v>0</v>
      </c>
      <c r="R146" s="55">
        <f>R147+R148+R149</f>
        <v>0</v>
      </c>
      <c r="S146" s="55">
        <f>S147+S148+S149</f>
        <v>0</v>
      </c>
      <c r="T146" s="39"/>
    </row>
    <row r="147" spans="1:20" ht="12.75" customHeight="1">
      <c r="A147" s="240"/>
      <c r="B147" s="237"/>
      <c r="C147" s="238"/>
      <c r="D147" s="233"/>
      <c r="E147" s="233"/>
      <c r="F147" s="233"/>
      <c r="G147" s="233"/>
      <c r="H147" s="233"/>
      <c r="I147" s="233"/>
      <c r="J147" s="233"/>
      <c r="K147" s="233"/>
      <c r="L147" s="34" t="s">
        <v>33</v>
      </c>
      <c r="M147" s="34" t="s">
        <v>26</v>
      </c>
      <c r="N147" s="55"/>
      <c r="O147" s="55"/>
      <c r="P147" s="55"/>
      <c r="Q147" s="55"/>
      <c r="R147" s="55"/>
      <c r="S147" s="55"/>
      <c r="T147" s="39"/>
    </row>
    <row r="148" spans="1:20">
      <c r="A148" s="240"/>
      <c r="B148" s="237"/>
      <c r="C148" s="238"/>
      <c r="D148" s="233"/>
      <c r="E148" s="233"/>
      <c r="F148" s="233"/>
      <c r="G148" s="233"/>
      <c r="H148" s="233"/>
      <c r="I148" s="233"/>
      <c r="J148" s="233"/>
      <c r="K148" s="233"/>
      <c r="L148" s="34" t="s">
        <v>33</v>
      </c>
      <c r="M148" s="34" t="s">
        <v>27</v>
      </c>
      <c r="N148" s="61"/>
      <c r="O148" s="61"/>
      <c r="P148" s="62"/>
      <c r="Q148" s="62"/>
      <c r="R148" s="62"/>
      <c r="S148" s="62"/>
      <c r="T148" s="39"/>
    </row>
    <row r="149" spans="1:20">
      <c r="A149" s="240"/>
      <c r="B149" s="237"/>
      <c r="C149" s="238"/>
      <c r="D149" s="233"/>
      <c r="E149" s="233"/>
      <c r="F149" s="233"/>
      <c r="G149" s="233"/>
      <c r="H149" s="233"/>
      <c r="I149" s="233"/>
      <c r="J149" s="233"/>
      <c r="K149" s="233"/>
      <c r="L149" s="34" t="s">
        <v>33</v>
      </c>
      <c r="M149" s="34" t="s">
        <v>28</v>
      </c>
      <c r="N149" s="61"/>
      <c r="O149" s="61"/>
      <c r="P149" s="62"/>
      <c r="Q149" s="62"/>
      <c r="R149" s="62"/>
      <c r="S149" s="62"/>
      <c r="T149" s="39"/>
    </row>
    <row r="150" spans="1:20" ht="33.75" customHeight="1">
      <c r="A150" s="236" t="s">
        <v>458</v>
      </c>
      <c r="B150" s="250">
        <v>2026</v>
      </c>
      <c r="C150" s="238"/>
      <c r="D150" s="233"/>
      <c r="E150" s="233"/>
      <c r="F150" s="233"/>
      <c r="G150" s="233"/>
      <c r="H150" s="233"/>
      <c r="I150" s="233"/>
      <c r="J150" s="233"/>
      <c r="K150" s="233"/>
      <c r="L150" s="233"/>
      <c r="M150" s="233"/>
      <c r="N150" s="257">
        <v>0</v>
      </c>
      <c r="O150" s="257">
        <v>0</v>
      </c>
      <c r="P150" s="257">
        <v>0</v>
      </c>
      <c r="Q150" s="257">
        <v>0</v>
      </c>
      <c r="R150" s="257">
        <v>0</v>
      </c>
      <c r="S150" s="257">
        <v>0</v>
      </c>
      <c r="T150" s="39"/>
    </row>
    <row r="151" spans="1:20">
      <c r="A151" s="236"/>
      <c r="B151" s="250"/>
      <c r="C151" s="238"/>
      <c r="D151" s="233"/>
      <c r="E151" s="233"/>
      <c r="F151" s="233"/>
      <c r="G151" s="233"/>
      <c r="H151" s="233"/>
      <c r="I151" s="233"/>
      <c r="J151" s="233"/>
      <c r="K151" s="233"/>
      <c r="L151" s="233"/>
      <c r="M151" s="233"/>
      <c r="N151" s="257"/>
      <c r="O151" s="257"/>
      <c r="P151" s="257"/>
      <c r="Q151" s="257"/>
      <c r="R151" s="257"/>
      <c r="S151" s="257"/>
      <c r="T151" s="39"/>
    </row>
    <row r="152" spans="1:20" ht="22.5">
      <c r="A152" s="54" t="s">
        <v>459</v>
      </c>
      <c r="B152" s="59">
        <v>2027</v>
      </c>
      <c r="C152" s="50"/>
      <c r="D152" s="51"/>
      <c r="E152" s="51"/>
      <c r="F152" s="51"/>
      <c r="G152" s="51"/>
      <c r="H152" s="51"/>
      <c r="I152" s="51"/>
      <c r="J152" s="51"/>
      <c r="K152" s="51"/>
      <c r="L152" s="34" t="s">
        <v>26</v>
      </c>
      <c r="M152" s="34" t="s">
        <v>34</v>
      </c>
      <c r="N152" s="61"/>
      <c r="O152" s="61"/>
      <c r="P152" s="62"/>
      <c r="Q152" s="62"/>
      <c r="R152" s="62"/>
      <c r="S152" s="62"/>
      <c r="T152" s="39"/>
    </row>
    <row r="153" spans="1:20" ht="29.25" customHeight="1">
      <c r="A153" s="240" t="s">
        <v>460</v>
      </c>
      <c r="B153" s="237">
        <v>2028</v>
      </c>
      <c r="C153" s="238"/>
      <c r="D153" s="233"/>
      <c r="E153" s="233"/>
      <c r="F153" s="233"/>
      <c r="G153" s="233"/>
      <c r="H153" s="233"/>
      <c r="I153" s="233"/>
      <c r="J153" s="233"/>
      <c r="K153" s="233"/>
      <c r="L153" s="51"/>
      <c r="M153" s="51"/>
      <c r="N153" s="69">
        <f t="shared" ref="N153:S153" si="83">N154+N155+N156</f>
        <v>0</v>
      </c>
      <c r="O153" s="69">
        <f t="shared" si="83"/>
        <v>0</v>
      </c>
      <c r="P153" s="69">
        <f t="shared" si="83"/>
        <v>0</v>
      </c>
      <c r="Q153" s="69">
        <f t="shared" si="83"/>
        <v>0</v>
      </c>
      <c r="R153" s="69">
        <f t="shared" si="83"/>
        <v>0</v>
      </c>
      <c r="S153" s="69">
        <f t="shared" si="83"/>
        <v>0</v>
      </c>
      <c r="T153" s="39"/>
    </row>
    <row r="154" spans="1:20">
      <c r="A154" s="240"/>
      <c r="B154" s="237"/>
      <c r="C154" s="238"/>
      <c r="D154" s="233"/>
      <c r="E154" s="233"/>
      <c r="F154" s="233"/>
      <c r="G154" s="233"/>
      <c r="H154" s="233"/>
      <c r="I154" s="233"/>
      <c r="J154" s="233"/>
      <c r="K154" s="233"/>
      <c r="L154" s="34" t="s">
        <v>26</v>
      </c>
      <c r="M154" s="34" t="s">
        <v>34</v>
      </c>
      <c r="N154" s="61"/>
      <c r="O154" s="61"/>
      <c r="P154" s="62"/>
      <c r="Q154" s="62"/>
      <c r="R154" s="62"/>
      <c r="S154" s="62"/>
      <c r="T154" s="39"/>
    </row>
    <row r="155" spans="1:20">
      <c r="A155" s="240"/>
      <c r="B155" s="237"/>
      <c r="C155" s="238"/>
      <c r="D155" s="233"/>
      <c r="E155" s="233"/>
      <c r="F155" s="233"/>
      <c r="G155" s="233"/>
      <c r="H155" s="233"/>
      <c r="I155" s="233"/>
      <c r="J155" s="233"/>
      <c r="K155" s="233"/>
      <c r="L155" s="34" t="s">
        <v>30</v>
      </c>
      <c r="M155" s="34" t="s">
        <v>28</v>
      </c>
      <c r="N155" s="61"/>
      <c r="O155" s="61"/>
      <c r="P155" s="62"/>
      <c r="Q155" s="62"/>
      <c r="R155" s="62"/>
      <c r="S155" s="62"/>
      <c r="T155" s="39"/>
    </row>
    <row r="156" spans="1:20">
      <c r="A156" s="240"/>
      <c r="B156" s="237"/>
      <c r="C156" s="238"/>
      <c r="D156" s="233"/>
      <c r="E156" s="233"/>
      <c r="F156" s="233"/>
      <c r="G156" s="233"/>
      <c r="H156" s="233"/>
      <c r="I156" s="233"/>
      <c r="J156" s="233"/>
      <c r="K156" s="233"/>
      <c r="L156" s="34" t="s">
        <v>36</v>
      </c>
      <c r="M156" s="34" t="s">
        <v>28</v>
      </c>
      <c r="N156" s="61"/>
      <c r="O156" s="61"/>
      <c r="P156" s="62"/>
      <c r="Q156" s="62"/>
      <c r="R156" s="62"/>
      <c r="S156" s="62"/>
      <c r="T156" s="39"/>
    </row>
    <row r="157" spans="1:20" ht="56.25">
      <c r="A157" s="54" t="s">
        <v>461</v>
      </c>
      <c r="B157" s="45">
        <v>2029</v>
      </c>
      <c r="C157" s="50"/>
      <c r="D157" s="51"/>
      <c r="E157" s="51"/>
      <c r="F157" s="51"/>
      <c r="G157" s="51"/>
      <c r="H157" s="51"/>
      <c r="I157" s="51"/>
      <c r="J157" s="51"/>
      <c r="K157" s="51"/>
      <c r="L157" s="51"/>
      <c r="M157" s="51"/>
      <c r="N157" s="48">
        <v>0</v>
      </c>
      <c r="O157" s="48">
        <v>0</v>
      </c>
      <c r="P157" s="48">
        <v>0</v>
      </c>
      <c r="Q157" s="138">
        <v>0</v>
      </c>
      <c r="R157" s="138">
        <v>0</v>
      </c>
      <c r="S157" s="138">
        <v>0</v>
      </c>
      <c r="T157" s="39"/>
    </row>
    <row r="158" spans="1:20" ht="258.75" customHeight="1">
      <c r="A158" s="240" t="s">
        <v>170</v>
      </c>
      <c r="B158" s="237">
        <v>2030</v>
      </c>
      <c r="C158" s="238"/>
      <c r="D158" s="233"/>
      <c r="E158" s="233"/>
      <c r="F158" s="233"/>
      <c r="G158" s="233"/>
      <c r="H158" s="233"/>
      <c r="I158" s="233"/>
      <c r="J158" s="233"/>
      <c r="K158" s="233"/>
      <c r="L158" s="51"/>
      <c r="M158" s="51"/>
      <c r="N158" s="48">
        <f t="shared" ref="N158:S158" si="84">SUM(N159:N161)</f>
        <v>0</v>
      </c>
      <c r="O158" s="48">
        <f t="shared" si="84"/>
        <v>0</v>
      </c>
      <c r="P158" s="48">
        <f t="shared" si="84"/>
        <v>0</v>
      </c>
      <c r="Q158" s="138">
        <f t="shared" si="84"/>
        <v>0</v>
      </c>
      <c r="R158" s="138">
        <f t="shared" si="84"/>
        <v>0</v>
      </c>
      <c r="S158" s="138">
        <f t="shared" si="84"/>
        <v>0</v>
      </c>
      <c r="T158" s="39"/>
    </row>
    <row r="159" spans="1:20">
      <c r="A159" s="240"/>
      <c r="B159" s="237"/>
      <c r="C159" s="238"/>
      <c r="D159" s="233"/>
      <c r="E159" s="233"/>
      <c r="F159" s="233"/>
      <c r="G159" s="233"/>
      <c r="H159" s="233"/>
      <c r="I159" s="233"/>
      <c r="J159" s="233"/>
      <c r="K159" s="233"/>
      <c r="L159" s="34" t="s">
        <v>29</v>
      </c>
      <c r="M159" s="34" t="s">
        <v>30</v>
      </c>
      <c r="N159" s="61"/>
      <c r="O159" s="61"/>
      <c r="P159" s="62"/>
      <c r="Q159" s="62"/>
      <c r="R159" s="62"/>
      <c r="S159" s="62"/>
      <c r="T159" s="39"/>
    </row>
    <row r="160" spans="1:20">
      <c r="A160" s="240"/>
      <c r="B160" s="237"/>
      <c r="C160" s="238"/>
      <c r="D160" s="233"/>
      <c r="E160" s="233"/>
      <c r="F160" s="233"/>
      <c r="G160" s="233"/>
      <c r="H160" s="233"/>
      <c r="I160" s="233"/>
      <c r="J160" s="233"/>
      <c r="K160" s="233"/>
      <c r="L160" s="34" t="s">
        <v>30</v>
      </c>
      <c r="M160" s="34" t="s">
        <v>28</v>
      </c>
      <c r="N160" s="61"/>
      <c r="O160" s="61"/>
      <c r="P160" s="62"/>
      <c r="Q160" s="62"/>
      <c r="R160" s="62"/>
      <c r="S160" s="62"/>
      <c r="T160" s="39"/>
    </row>
    <row r="161" spans="1:20">
      <c r="A161" s="54"/>
      <c r="B161" s="45"/>
      <c r="C161" s="65"/>
      <c r="D161" s="47"/>
      <c r="E161" s="47"/>
      <c r="F161" s="47"/>
      <c r="G161" s="47"/>
      <c r="H161" s="47"/>
      <c r="I161" s="47"/>
      <c r="J161" s="47"/>
      <c r="K161" s="47"/>
      <c r="L161" s="34" t="s">
        <v>30</v>
      </c>
      <c r="M161" s="34" t="s">
        <v>30</v>
      </c>
      <c r="N161" s="61"/>
      <c r="O161" s="61"/>
      <c r="P161" s="62"/>
      <c r="Q161" s="62"/>
      <c r="R161" s="62"/>
      <c r="S161" s="62"/>
      <c r="T161" s="39"/>
    </row>
    <row r="162" spans="1:20" ht="84.75" customHeight="1">
      <c r="A162" s="212" t="s">
        <v>462</v>
      </c>
      <c r="B162" s="251">
        <v>2031</v>
      </c>
      <c r="C162" s="254"/>
      <c r="D162" s="241"/>
      <c r="E162" s="242"/>
      <c r="F162" s="242"/>
      <c r="G162" s="242"/>
      <c r="H162" s="242"/>
      <c r="I162" s="242"/>
      <c r="J162" s="242"/>
      <c r="K162" s="243"/>
      <c r="L162" s="165"/>
      <c r="M162" s="165"/>
      <c r="N162" s="166"/>
      <c r="O162" s="166"/>
      <c r="P162" s="167"/>
      <c r="Q162" s="167"/>
      <c r="R162" s="167"/>
      <c r="S162" s="167"/>
      <c r="T162" s="39"/>
    </row>
    <row r="163" spans="1:20" ht="75.75" customHeight="1">
      <c r="A163" s="213"/>
      <c r="B163" s="252"/>
      <c r="C163" s="255"/>
      <c r="D163" s="244"/>
      <c r="E163" s="245"/>
      <c r="F163" s="245"/>
      <c r="G163" s="245"/>
      <c r="H163" s="245"/>
      <c r="I163" s="245"/>
      <c r="J163" s="245"/>
      <c r="K163" s="246"/>
      <c r="L163" s="165" t="s">
        <v>29</v>
      </c>
      <c r="M163" s="165" t="s">
        <v>30</v>
      </c>
      <c r="N163" s="166"/>
      <c r="O163" s="166"/>
      <c r="P163" s="167"/>
      <c r="Q163" s="167"/>
      <c r="R163" s="167"/>
      <c r="S163" s="167"/>
      <c r="T163" s="39"/>
    </row>
    <row r="164" spans="1:20" ht="13.5" customHeight="1">
      <c r="A164" s="214"/>
      <c r="B164" s="253"/>
      <c r="C164" s="256"/>
      <c r="D164" s="247"/>
      <c r="E164" s="248"/>
      <c r="F164" s="248"/>
      <c r="G164" s="248"/>
      <c r="H164" s="248"/>
      <c r="I164" s="248"/>
      <c r="J164" s="248"/>
      <c r="K164" s="249"/>
      <c r="L164" s="165" t="s">
        <v>29</v>
      </c>
      <c r="M164" s="165" t="s">
        <v>39</v>
      </c>
      <c r="N164" s="166"/>
      <c r="O164" s="166"/>
      <c r="P164" s="167"/>
      <c r="Q164" s="167"/>
      <c r="R164" s="167"/>
      <c r="S164" s="167"/>
      <c r="T164" s="39"/>
    </row>
    <row r="165" spans="1:20" ht="112.5" customHeight="1">
      <c r="A165" s="70" t="s">
        <v>463</v>
      </c>
      <c r="B165" s="66">
        <v>2032</v>
      </c>
      <c r="C165" s="65"/>
      <c r="D165" s="47"/>
      <c r="E165" s="47"/>
      <c r="F165" s="47"/>
      <c r="G165" s="47"/>
      <c r="H165" s="47"/>
      <c r="I165" s="47"/>
      <c r="J165" s="47"/>
      <c r="K165" s="47"/>
      <c r="L165" s="34" t="s">
        <v>26</v>
      </c>
      <c r="M165" s="34" t="s">
        <v>34</v>
      </c>
      <c r="N165" s="61"/>
      <c r="O165" s="61"/>
      <c r="P165" s="62"/>
      <c r="Q165" s="62"/>
      <c r="R165" s="62"/>
      <c r="S165" s="62"/>
      <c r="T165" s="39"/>
    </row>
    <row r="166" spans="1:20" ht="128.25" customHeight="1">
      <c r="A166" s="54" t="s">
        <v>464</v>
      </c>
      <c r="B166" s="45">
        <v>2033</v>
      </c>
      <c r="C166" s="50"/>
      <c r="D166" s="51"/>
      <c r="E166" s="51"/>
      <c r="F166" s="51"/>
      <c r="G166" s="51"/>
      <c r="H166" s="51"/>
      <c r="I166" s="51"/>
      <c r="J166" s="51"/>
      <c r="K166" s="51"/>
      <c r="L166" s="51"/>
      <c r="M166" s="51"/>
      <c r="N166" s="48">
        <v>0</v>
      </c>
      <c r="O166" s="48">
        <v>0</v>
      </c>
      <c r="P166" s="48">
        <v>0</v>
      </c>
      <c r="Q166" s="138">
        <v>0</v>
      </c>
      <c r="R166" s="138">
        <v>0</v>
      </c>
      <c r="S166" s="138">
        <v>0</v>
      </c>
      <c r="T166" s="39"/>
    </row>
    <row r="167" spans="1:20" ht="79.5" customHeight="1">
      <c r="A167" s="54" t="s">
        <v>465</v>
      </c>
      <c r="B167" s="45">
        <v>2034</v>
      </c>
      <c r="C167" s="50"/>
      <c r="D167" s="51"/>
      <c r="E167" s="51"/>
      <c r="F167" s="51"/>
      <c r="G167" s="51"/>
      <c r="H167" s="51"/>
      <c r="I167" s="51"/>
      <c r="J167" s="51"/>
      <c r="K167" s="51"/>
      <c r="L167" s="34"/>
      <c r="M167" s="34"/>
      <c r="N167" s="71">
        <f t="shared" ref="N167:S167" si="85">N168+N169</f>
        <v>27680.3</v>
      </c>
      <c r="O167" s="71">
        <f t="shared" si="85"/>
        <v>24863.699999999997</v>
      </c>
      <c r="P167" s="71">
        <f t="shared" si="85"/>
        <v>7028.2</v>
      </c>
      <c r="Q167" s="71">
        <f t="shared" si="85"/>
        <v>23154.5</v>
      </c>
      <c r="R167" s="71">
        <f t="shared" si="85"/>
        <v>18259.099999999999</v>
      </c>
      <c r="S167" s="71">
        <f t="shared" si="85"/>
        <v>18523.099999999999</v>
      </c>
      <c r="T167" s="39"/>
    </row>
    <row r="168" spans="1:20">
      <c r="A168" s="68"/>
      <c r="B168" s="66"/>
      <c r="C168" s="72"/>
      <c r="D168" s="73"/>
      <c r="E168" s="73"/>
      <c r="F168" s="73"/>
      <c r="G168" s="73"/>
      <c r="H168" s="73"/>
      <c r="I168" s="73"/>
      <c r="J168" s="73"/>
      <c r="K168" s="73"/>
      <c r="L168" s="34" t="s">
        <v>28</v>
      </c>
      <c r="M168" s="34" t="s">
        <v>35</v>
      </c>
      <c r="N168" s="62">
        <v>14363.9</v>
      </c>
      <c r="O168" s="62">
        <v>11960.4</v>
      </c>
      <c r="P168" s="67">
        <v>4518.2</v>
      </c>
      <c r="Q168" s="62">
        <v>1945.5</v>
      </c>
      <c r="R168" s="62">
        <v>2257</v>
      </c>
      <c r="S168" s="62">
        <v>2521</v>
      </c>
      <c r="T168" s="39"/>
    </row>
    <row r="169" spans="1:20">
      <c r="A169" s="68"/>
      <c r="B169" s="66"/>
      <c r="C169" s="72"/>
      <c r="D169" s="73"/>
      <c r="E169" s="73"/>
      <c r="F169" s="73"/>
      <c r="G169" s="73"/>
      <c r="H169" s="73"/>
      <c r="I169" s="73"/>
      <c r="J169" s="73"/>
      <c r="K169" s="73"/>
      <c r="L169" s="34" t="s">
        <v>28</v>
      </c>
      <c r="M169" s="34" t="s">
        <v>36</v>
      </c>
      <c r="N169" s="62">
        <f>7782.2+5534.2</f>
        <v>13316.4</v>
      </c>
      <c r="O169" s="71">
        <v>12903.3</v>
      </c>
      <c r="P169" s="67">
        <v>2510</v>
      </c>
      <c r="Q169" s="62">
        <f>5124.7+82.2+1501+14501.1</f>
        <v>21209</v>
      </c>
      <c r="R169" s="62">
        <f>1501+14501.1</f>
        <v>16002.1</v>
      </c>
      <c r="S169" s="62">
        <f>1501+14501.1</f>
        <v>16002.1</v>
      </c>
      <c r="T169" s="39"/>
    </row>
    <row r="170" spans="1:20" ht="45" customHeight="1">
      <c r="A170" s="236" t="s">
        <v>466</v>
      </c>
      <c r="B170" s="237">
        <v>2035</v>
      </c>
      <c r="C170" s="238"/>
      <c r="D170" s="233"/>
      <c r="E170" s="233"/>
      <c r="F170" s="233"/>
      <c r="G170" s="233"/>
      <c r="H170" s="233"/>
      <c r="I170" s="233"/>
      <c r="J170" s="233"/>
      <c r="K170" s="233"/>
      <c r="L170" s="34"/>
      <c r="M170" s="34"/>
      <c r="N170" s="61">
        <f t="shared" ref="N170:S170" si="86">N171+N172</f>
        <v>0</v>
      </c>
      <c r="O170" s="61">
        <f t="shared" si="86"/>
        <v>0</v>
      </c>
      <c r="P170" s="62">
        <f t="shared" si="86"/>
        <v>0</v>
      </c>
      <c r="Q170" s="62">
        <f t="shared" si="86"/>
        <v>0</v>
      </c>
      <c r="R170" s="62">
        <f t="shared" si="86"/>
        <v>0</v>
      </c>
      <c r="S170" s="62">
        <f t="shared" si="86"/>
        <v>0</v>
      </c>
      <c r="T170" s="39"/>
    </row>
    <row r="171" spans="1:20">
      <c r="A171" s="236"/>
      <c r="B171" s="237"/>
      <c r="C171" s="238"/>
      <c r="D171" s="233"/>
      <c r="E171" s="233"/>
      <c r="F171" s="233"/>
      <c r="G171" s="233"/>
      <c r="H171" s="233"/>
      <c r="I171" s="233"/>
      <c r="J171" s="233"/>
      <c r="K171" s="233"/>
      <c r="L171" s="34" t="s">
        <v>28</v>
      </c>
      <c r="M171" s="34" t="s">
        <v>35</v>
      </c>
      <c r="N171" s="61"/>
      <c r="O171" s="61"/>
      <c r="P171" s="62"/>
      <c r="Q171" s="62"/>
      <c r="R171" s="62"/>
      <c r="S171" s="62"/>
      <c r="T171" s="39"/>
    </row>
    <row r="172" spans="1:20">
      <c r="A172" s="236"/>
      <c r="B172" s="237"/>
      <c r="C172" s="238"/>
      <c r="D172" s="233"/>
      <c r="E172" s="233"/>
      <c r="F172" s="233"/>
      <c r="G172" s="233"/>
      <c r="H172" s="233"/>
      <c r="I172" s="233"/>
      <c r="J172" s="233"/>
      <c r="K172" s="233"/>
      <c r="L172" s="34" t="s">
        <v>28</v>
      </c>
      <c r="M172" s="34" t="s">
        <v>36</v>
      </c>
      <c r="N172" s="61"/>
      <c r="O172" s="61"/>
      <c r="P172" s="62"/>
      <c r="Q172" s="62"/>
      <c r="R172" s="62"/>
      <c r="S172" s="62"/>
      <c r="T172" s="39"/>
    </row>
    <row r="173" spans="1:20" ht="83.25" customHeight="1">
      <c r="A173" s="54" t="s">
        <v>467</v>
      </c>
      <c r="B173" s="45">
        <v>2036</v>
      </c>
      <c r="C173" s="50"/>
      <c r="D173" s="51"/>
      <c r="E173" s="51"/>
      <c r="F173" s="51"/>
      <c r="G173" s="51"/>
      <c r="H173" s="51"/>
      <c r="I173" s="51"/>
      <c r="J173" s="51"/>
      <c r="K173" s="51"/>
      <c r="L173" s="51"/>
      <c r="M173" s="51"/>
      <c r="N173" s="48">
        <v>0</v>
      </c>
      <c r="O173" s="48">
        <v>0</v>
      </c>
      <c r="P173" s="48">
        <v>0</v>
      </c>
      <c r="Q173" s="138">
        <v>0</v>
      </c>
      <c r="R173" s="138">
        <v>0</v>
      </c>
      <c r="S173" s="138">
        <v>0</v>
      </c>
      <c r="T173" s="39"/>
    </row>
    <row r="174" spans="1:20" ht="83.25" customHeight="1">
      <c r="A174" s="182"/>
      <c r="B174" s="181">
        <v>2037</v>
      </c>
      <c r="C174" s="50"/>
      <c r="D174" s="51"/>
      <c r="E174" s="51"/>
      <c r="F174" s="51"/>
      <c r="G174" s="51"/>
      <c r="H174" s="51"/>
      <c r="I174" s="51"/>
      <c r="J174" s="51"/>
      <c r="K174" s="51"/>
      <c r="L174" s="51"/>
      <c r="M174" s="51"/>
      <c r="N174" s="180"/>
      <c r="O174" s="180"/>
      <c r="P174" s="180"/>
      <c r="Q174" s="180"/>
      <c r="R174" s="180"/>
      <c r="S174" s="180"/>
      <c r="T174" s="39"/>
    </row>
    <row r="175" spans="1:20" ht="33.75">
      <c r="A175" s="54" t="s">
        <v>468</v>
      </c>
      <c r="B175" s="45">
        <v>2038</v>
      </c>
      <c r="C175" s="50"/>
      <c r="D175" s="51"/>
      <c r="E175" s="51"/>
      <c r="F175" s="51"/>
      <c r="G175" s="51"/>
      <c r="H175" s="51"/>
      <c r="I175" s="51"/>
      <c r="J175" s="51"/>
      <c r="K175" s="51"/>
      <c r="L175" s="34"/>
      <c r="M175" s="34"/>
      <c r="N175" s="71">
        <f t="shared" ref="N175:S175" si="87">N176+N177</f>
        <v>1426.4</v>
      </c>
      <c r="O175" s="71">
        <f t="shared" si="87"/>
        <v>1426.4</v>
      </c>
      <c r="P175" s="71">
        <f t="shared" si="87"/>
        <v>3481.6</v>
      </c>
      <c r="Q175" s="71">
        <f t="shared" si="87"/>
        <v>2154.8000000000002</v>
      </c>
      <c r="R175" s="71">
        <f t="shared" si="87"/>
        <v>2227.1</v>
      </c>
      <c r="S175" s="71">
        <f t="shared" si="87"/>
        <v>2227.1</v>
      </c>
      <c r="T175" s="39"/>
    </row>
    <row r="176" spans="1:20">
      <c r="A176" s="68"/>
      <c r="B176" s="66"/>
      <c r="C176" s="50"/>
      <c r="D176" s="51"/>
      <c r="E176" s="51"/>
      <c r="F176" s="51"/>
      <c r="G176" s="51"/>
      <c r="H176" s="51"/>
      <c r="I176" s="51"/>
      <c r="J176" s="51"/>
      <c r="K176" s="73"/>
      <c r="L176" s="34" t="s">
        <v>28</v>
      </c>
      <c r="M176" s="34" t="s">
        <v>35</v>
      </c>
      <c r="N176" s="62"/>
      <c r="O176" s="62"/>
      <c r="P176" s="62"/>
      <c r="Q176" s="62"/>
      <c r="R176" s="62"/>
      <c r="S176" s="62"/>
      <c r="T176" s="39"/>
    </row>
    <row r="177" spans="1:20">
      <c r="A177" s="68"/>
      <c r="B177" s="66"/>
      <c r="C177" s="50"/>
      <c r="D177" s="51"/>
      <c r="E177" s="51"/>
      <c r="F177" s="51"/>
      <c r="G177" s="51"/>
      <c r="H177" s="51"/>
      <c r="I177" s="51"/>
      <c r="J177" s="51"/>
      <c r="K177" s="73"/>
      <c r="L177" s="34" t="s">
        <v>28</v>
      </c>
      <c r="M177" s="34" t="s">
        <v>36</v>
      </c>
      <c r="N177" s="62">
        <v>1426.4</v>
      </c>
      <c r="O177" s="62">
        <v>1426.4</v>
      </c>
      <c r="P177" s="67">
        <v>3481.6</v>
      </c>
      <c r="Q177" s="62">
        <v>2154.8000000000002</v>
      </c>
      <c r="R177" s="62">
        <v>2227.1</v>
      </c>
      <c r="S177" s="62">
        <v>2227.1</v>
      </c>
      <c r="T177" s="39"/>
    </row>
    <row r="178" spans="1:20" ht="90" customHeight="1">
      <c r="A178" s="236" t="s">
        <v>469</v>
      </c>
      <c r="B178" s="237">
        <v>2039</v>
      </c>
      <c r="C178" s="238"/>
      <c r="D178" s="233"/>
      <c r="E178" s="233"/>
      <c r="F178" s="233"/>
      <c r="G178" s="233"/>
      <c r="H178" s="233"/>
      <c r="I178" s="233"/>
      <c r="J178" s="233"/>
      <c r="K178" s="233"/>
      <c r="L178" s="51"/>
      <c r="M178" s="51"/>
      <c r="N178" s="55">
        <f t="shared" ref="N178:S178" si="88">SUM(N179:N184)</f>
        <v>0</v>
      </c>
      <c r="O178" s="55">
        <f t="shared" si="88"/>
        <v>0</v>
      </c>
      <c r="P178" s="55">
        <f t="shared" si="88"/>
        <v>0</v>
      </c>
      <c r="Q178" s="55">
        <f t="shared" si="88"/>
        <v>0</v>
      </c>
      <c r="R178" s="55">
        <f t="shared" si="88"/>
        <v>0</v>
      </c>
      <c r="S178" s="55">
        <f t="shared" si="88"/>
        <v>0</v>
      </c>
      <c r="T178" s="39"/>
    </row>
    <row r="179" spans="1:20">
      <c r="A179" s="236"/>
      <c r="B179" s="237"/>
      <c r="C179" s="238"/>
      <c r="D179" s="233"/>
      <c r="E179" s="233"/>
      <c r="F179" s="233"/>
      <c r="G179" s="233"/>
      <c r="H179" s="233"/>
      <c r="I179" s="233"/>
      <c r="J179" s="233"/>
      <c r="K179" s="233"/>
      <c r="L179" s="34" t="s">
        <v>26</v>
      </c>
      <c r="M179" s="34" t="s">
        <v>34</v>
      </c>
      <c r="N179" s="61"/>
      <c r="O179" s="61"/>
      <c r="P179" s="62"/>
      <c r="Q179" s="62"/>
      <c r="R179" s="62"/>
      <c r="S179" s="62"/>
      <c r="T179" s="39"/>
    </row>
    <row r="180" spans="1:20">
      <c r="A180" s="236"/>
      <c r="B180" s="237"/>
      <c r="C180" s="238"/>
      <c r="D180" s="233"/>
      <c r="E180" s="233"/>
      <c r="F180" s="233"/>
      <c r="G180" s="233"/>
      <c r="H180" s="233"/>
      <c r="I180" s="233"/>
      <c r="J180" s="233"/>
      <c r="K180" s="233"/>
      <c r="L180" s="34" t="s">
        <v>29</v>
      </c>
      <c r="M180" s="34" t="s">
        <v>39</v>
      </c>
      <c r="N180" s="61"/>
      <c r="O180" s="61"/>
      <c r="P180" s="62"/>
      <c r="Q180" s="62"/>
      <c r="R180" s="62"/>
      <c r="S180" s="62"/>
      <c r="T180" s="39"/>
    </row>
    <row r="181" spans="1:20">
      <c r="A181" s="236"/>
      <c r="B181" s="237"/>
      <c r="C181" s="238"/>
      <c r="D181" s="233"/>
      <c r="E181" s="233"/>
      <c r="F181" s="233"/>
      <c r="G181" s="233"/>
      <c r="H181" s="233"/>
      <c r="I181" s="233"/>
      <c r="J181" s="233"/>
      <c r="K181" s="233"/>
      <c r="L181" s="34" t="s">
        <v>32</v>
      </c>
      <c r="M181" s="34" t="s">
        <v>32</v>
      </c>
      <c r="N181" s="61"/>
      <c r="O181" s="61"/>
      <c r="P181" s="62"/>
      <c r="Q181" s="62"/>
      <c r="R181" s="62"/>
      <c r="S181" s="62"/>
      <c r="T181" s="39"/>
    </row>
    <row r="182" spans="1:20">
      <c r="A182" s="236"/>
      <c r="B182" s="237"/>
      <c r="C182" s="238"/>
      <c r="D182" s="233"/>
      <c r="E182" s="233"/>
      <c r="F182" s="233"/>
      <c r="G182" s="233"/>
      <c r="H182" s="233"/>
      <c r="I182" s="233"/>
      <c r="J182" s="233"/>
      <c r="K182" s="233"/>
      <c r="L182" s="34" t="s">
        <v>38</v>
      </c>
      <c r="M182" s="34" t="s">
        <v>26</v>
      </c>
      <c r="N182" s="61"/>
      <c r="O182" s="61"/>
      <c r="P182" s="62"/>
      <c r="Q182" s="62"/>
      <c r="R182" s="62"/>
      <c r="S182" s="62"/>
      <c r="T182" s="39"/>
    </row>
    <row r="183" spans="1:20">
      <c r="A183" s="236"/>
      <c r="B183" s="237"/>
      <c r="C183" s="238"/>
      <c r="D183" s="233"/>
      <c r="E183" s="233"/>
      <c r="F183" s="233"/>
      <c r="G183" s="233"/>
      <c r="H183" s="233"/>
      <c r="I183" s="233"/>
      <c r="J183" s="233"/>
      <c r="K183" s="233"/>
      <c r="L183" s="34" t="s">
        <v>38</v>
      </c>
      <c r="M183" s="34" t="s">
        <v>29</v>
      </c>
      <c r="N183" s="61"/>
      <c r="O183" s="61"/>
      <c r="P183" s="62"/>
      <c r="Q183" s="62"/>
      <c r="R183" s="62"/>
      <c r="S183" s="62"/>
      <c r="T183" s="39"/>
    </row>
    <row r="184" spans="1:20">
      <c r="A184" s="236"/>
      <c r="B184" s="237"/>
      <c r="C184" s="238"/>
      <c r="D184" s="233"/>
      <c r="E184" s="233"/>
      <c r="F184" s="233"/>
      <c r="G184" s="233"/>
      <c r="H184" s="233"/>
      <c r="I184" s="233"/>
      <c r="J184" s="233"/>
      <c r="K184" s="233"/>
      <c r="L184" s="34" t="s">
        <v>33</v>
      </c>
      <c r="M184" s="34" t="s">
        <v>27</v>
      </c>
      <c r="N184" s="61"/>
      <c r="O184" s="61"/>
      <c r="P184" s="62"/>
      <c r="Q184" s="62"/>
      <c r="R184" s="62"/>
      <c r="S184" s="62"/>
      <c r="T184" s="39"/>
    </row>
    <row r="185" spans="1:20" ht="39" customHeight="1">
      <c r="A185" s="236" t="s">
        <v>470</v>
      </c>
      <c r="B185" s="237">
        <v>2040</v>
      </c>
      <c r="C185" s="238"/>
      <c r="D185" s="233"/>
      <c r="E185" s="233"/>
      <c r="F185" s="233"/>
      <c r="G185" s="233"/>
      <c r="H185" s="233"/>
      <c r="I185" s="233"/>
      <c r="J185" s="233"/>
      <c r="K185" s="233"/>
      <c r="L185" s="51"/>
      <c r="M185" s="51"/>
      <c r="N185" s="55">
        <f t="shared" ref="N185:S185" si="89">SUM(N186:N189)</f>
        <v>0</v>
      </c>
      <c r="O185" s="55">
        <f t="shared" si="89"/>
        <v>0</v>
      </c>
      <c r="P185" s="55">
        <f t="shared" si="89"/>
        <v>0</v>
      </c>
      <c r="Q185" s="55">
        <f t="shared" si="89"/>
        <v>0</v>
      </c>
      <c r="R185" s="55">
        <f t="shared" si="89"/>
        <v>0</v>
      </c>
      <c r="S185" s="55">
        <f t="shared" si="89"/>
        <v>0</v>
      </c>
      <c r="T185" s="39"/>
    </row>
    <row r="186" spans="1:20">
      <c r="A186" s="236"/>
      <c r="B186" s="237"/>
      <c r="C186" s="238"/>
      <c r="D186" s="233"/>
      <c r="E186" s="233"/>
      <c r="F186" s="233"/>
      <c r="G186" s="233"/>
      <c r="H186" s="233"/>
      <c r="I186" s="233"/>
      <c r="J186" s="233"/>
      <c r="K186" s="233"/>
      <c r="L186" s="34" t="s">
        <v>26</v>
      </c>
      <c r="M186" s="34" t="s">
        <v>34</v>
      </c>
      <c r="N186" s="61"/>
      <c r="O186" s="61"/>
      <c r="P186" s="62"/>
      <c r="Q186" s="62"/>
      <c r="R186" s="62"/>
      <c r="S186" s="62"/>
      <c r="T186" s="39"/>
    </row>
    <row r="187" spans="1:20">
      <c r="A187" s="236"/>
      <c r="B187" s="237"/>
      <c r="C187" s="238"/>
      <c r="D187" s="233"/>
      <c r="E187" s="233"/>
      <c r="F187" s="233"/>
      <c r="G187" s="233"/>
      <c r="H187" s="233"/>
      <c r="I187" s="233"/>
      <c r="J187" s="233"/>
      <c r="K187" s="233"/>
      <c r="L187" s="34" t="s">
        <v>32</v>
      </c>
      <c r="M187" s="34" t="s">
        <v>32</v>
      </c>
      <c r="N187" s="61"/>
      <c r="O187" s="61"/>
      <c r="P187" s="62"/>
      <c r="Q187" s="62"/>
      <c r="R187" s="62"/>
      <c r="S187" s="62"/>
      <c r="T187" s="39"/>
    </row>
    <row r="188" spans="1:20">
      <c r="A188" s="236"/>
      <c r="B188" s="237"/>
      <c r="C188" s="238"/>
      <c r="D188" s="233"/>
      <c r="E188" s="233"/>
      <c r="F188" s="233"/>
      <c r="G188" s="233"/>
      <c r="H188" s="233"/>
      <c r="I188" s="233"/>
      <c r="J188" s="233"/>
      <c r="K188" s="233"/>
      <c r="L188" s="34" t="s">
        <v>32</v>
      </c>
      <c r="M188" s="34" t="s">
        <v>35</v>
      </c>
      <c r="N188" s="61"/>
      <c r="O188" s="61"/>
      <c r="P188" s="62"/>
      <c r="Q188" s="62"/>
      <c r="R188" s="62"/>
      <c r="S188" s="62"/>
      <c r="T188" s="39"/>
    </row>
    <row r="189" spans="1:20">
      <c r="A189" s="236"/>
      <c r="B189" s="237"/>
      <c r="C189" s="238"/>
      <c r="D189" s="233"/>
      <c r="E189" s="233"/>
      <c r="F189" s="233"/>
      <c r="G189" s="233"/>
      <c r="H189" s="233"/>
      <c r="I189" s="233"/>
      <c r="J189" s="233"/>
      <c r="K189" s="233"/>
      <c r="L189" s="34" t="s">
        <v>38</v>
      </c>
      <c r="M189" s="34" t="s">
        <v>26</v>
      </c>
      <c r="N189" s="61"/>
      <c r="O189" s="61"/>
      <c r="P189" s="62"/>
      <c r="Q189" s="62"/>
      <c r="R189" s="62"/>
      <c r="S189" s="62"/>
      <c r="T189" s="39"/>
    </row>
    <row r="190" spans="1:20" ht="117" customHeight="1">
      <c r="A190" s="54" t="s">
        <v>471</v>
      </c>
      <c r="B190" s="45">
        <v>2041</v>
      </c>
      <c r="C190" s="50"/>
      <c r="D190" s="51"/>
      <c r="E190" s="51"/>
      <c r="F190" s="51"/>
      <c r="G190" s="51"/>
      <c r="H190" s="51"/>
      <c r="I190" s="51"/>
      <c r="J190" s="51"/>
      <c r="K190" s="51"/>
      <c r="L190" s="51"/>
      <c r="M190" s="51"/>
      <c r="N190" s="48">
        <v>0</v>
      </c>
      <c r="O190" s="48">
        <v>0</v>
      </c>
      <c r="P190" s="48">
        <v>0</v>
      </c>
      <c r="Q190" s="138">
        <v>0</v>
      </c>
      <c r="R190" s="138">
        <v>0</v>
      </c>
      <c r="S190" s="138">
        <v>0</v>
      </c>
      <c r="T190" s="39"/>
    </row>
    <row r="191" spans="1:20" ht="45.75" customHeight="1">
      <c r="A191" s="54" t="s">
        <v>472</v>
      </c>
      <c r="B191" s="45">
        <v>2042</v>
      </c>
      <c r="C191" s="50"/>
      <c r="D191" s="51"/>
      <c r="E191" s="51"/>
      <c r="F191" s="51"/>
      <c r="G191" s="51"/>
      <c r="H191" s="51"/>
      <c r="I191" s="51"/>
      <c r="J191" s="51"/>
      <c r="K191" s="51"/>
      <c r="L191" s="51"/>
      <c r="M191" s="51"/>
      <c r="N191" s="48">
        <v>0</v>
      </c>
      <c r="O191" s="48">
        <v>0</v>
      </c>
      <c r="P191" s="48">
        <v>0</v>
      </c>
      <c r="Q191" s="138">
        <v>0</v>
      </c>
      <c r="R191" s="138">
        <v>0</v>
      </c>
      <c r="S191" s="138">
        <v>0</v>
      </c>
      <c r="T191" s="39"/>
    </row>
    <row r="192" spans="1:20" ht="22.5">
      <c r="A192" s="54" t="s">
        <v>473</v>
      </c>
      <c r="B192" s="45">
        <v>2043</v>
      </c>
      <c r="C192" s="50"/>
      <c r="D192" s="51"/>
      <c r="E192" s="51"/>
      <c r="F192" s="51"/>
      <c r="G192" s="51"/>
      <c r="H192" s="51"/>
      <c r="I192" s="51"/>
      <c r="J192" s="51"/>
      <c r="K192" s="51"/>
      <c r="L192" s="51"/>
      <c r="M192" s="51"/>
      <c r="N192" s="48">
        <v>0</v>
      </c>
      <c r="O192" s="48">
        <v>0</v>
      </c>
      <c r="P192" s="48">
        <v>0</v>
      </c>
      <c r="Q192" s="138">
        <v>0</v>
      </c>
      <c r="R192" s="138">
        <v>0</v>
      </c>
      <c r="S192" s="138">
        <v>0</v>
      </c>
      <c r="T192" s="39"/>
    </row>
    <row r="193" spans="1:20" ht="78.75">
      <c r="A193" s="54" t="s">
        <v>474</v>
      </c>
      <c r="B193" s="45">
        <v>2044</v>
      </c>
      <c r="C193" s="50"/>
      <c r="D193" s="51"/>
      <c r="E193" s="51"/>
      <c r="F193" s="51"/>
      <c r="G193" s="51"/>
      <c r="H193" s="51"/>
      <c r="I193" s="51"/>
      <c r="J193" s="51"/>
      <c r="K193" s="51"/>
      <c r="L193" s="51"/>
      <c r="M193" s="51"/>
      <c r="N193" s="48">
        <v>0</v>
      </c>
      <c r="O193" s="48">
        <v>0</v>
      </c>
      <c r="P193" s="48">
        <v>0</v>
      </c>
      <c r="Q193" s="138">
        <v>0</v>
      </c>
      <c r="R193" s="138">
        <v>0</v>
      </c>
      <c r="S193" s="138">
        <v>0</v>
      </c>
      <c r="T193" s="39"/>
    </row>
    <row r="194" spans="1:20" ht="24.75" customHeight="1">
      <c r="A194" s="54" t="s">
        <v>475</v>
      </c>
      <c r="B194" s="45">
        <v>2045</v>
      </c>
      <c r="C194" s="50"/>
      <c r="D194" s="51"/>
      <c r="E194" s="51"/>
      <c r="F194" s="51"/>
      <c r="G194" s="51"/>
      <c r="H194" s="51"/>
      <c r="I194" s="51"/>
      <c r="J194" s="51"/>
      <c r="K194" s="51"/>
      <c r="L194" s="51"/>
      <c r="M194" s="51"/>
      <c r="N194" s="48">
        <v>0</v>
      </c>
      <c r="O194" s="48">
        <v>0</v>
      </c>
      <c r="P194" s="48">
        <v>0</v>
      </c>
      <c r="Q194" s="138">
        <v>0</v>
      </c>
      <c r="R194" s="138">
        <v>0</v>
      </c>
      <c r="S194" s="138">
        <v>0</v>
      </c>
      <c r="T194" s="39"/>
    </row>
    <row r="195" spans="1:20" ht="60" customHeight="1">
      <c r="A195" s="54" t="s">
        <v>476</v>
      </c>
      <c r="B195" s="45">
        <v>2046</v>
      </c>
      <c r="C195" s="50"/>
      <c r="D195" s="51"/>
      <c r="E195" s="51"/>
      <c r="F195" s="51"/>
      <c r="G195" s="51"/>
      <c r="H195" s="51"/>
      <c r="I195" s="51"/>
      <c r="J195" s="51"/>
      <c r="K195" s="51"/>
      <c r="L195" s="51"/>
      <c r="M195" s="51"/>
      <c r="N195" s="48">
        <v>0</v>
      </c>
      <c r="O195" s="48">
        <v>0</v>
      </c>
      <c r="P195" s="48">
        <v>0</v>
      </c>
      <c r="Q195" s="138">
        <v>0</v>
      </c>
      <c r="R195" s="138">
        <v>0</v>
      </c>
      <c r="S195" s="138">
        <v>0</v>
      </c>
      <c r="T195" s="39"/>
    </row>
    <row r="196" spans="1:20" ht="78.75">
      <c r="A196" s="54" t="s">
        <v>477</v>
      </c>
      <c r="B196" s="74">
        <v>2100</v>
      </c>
      <c r="C196" s="46" t="s">
        <v>25</v>
      </c>
      <c r="D196" s="46" t="s">
        <v>25</v>
      </c>
      <c r="E196" s="46" t="s">
        <v>25</v>
      </c>
      <c r="F196" s="46" t="s">
        <v>25</v>
      </c>
      <c r="G196" s="46" t="s">
        <v>25</v>
      </c>
      <c r="H196" s="46" t="s">
        <v>25</v>
      </c>
      <c r="I196" s="46" t="s">
        <v>25</v>
      </c>
      <c r="J196" s="46" t="s">
        <v>25</v>
      </c>
      <c r="K196" s="46" t="s">
        <v>25</v>
      </c>
      <c r="L196" s="51"/>
      <c r="M196" s="51"/>
      <c r="N196" s="48">
        <f>N197+N201+N202+N209+N210+N211+N213+N214+N215+N216+N217+N218+N228+N240</f>
        <v>240071.3</v>
      </c>
      <c r="O196" s="48">
        <f>O197+O201+O202+O209+O210+O211+O213+O214+O215+O216+O217+O218+O228+O240</f>
        <v>52975.5</v>
      </c>
      <c r="P196" s="75">
        <f>P197+P201+P202+P209+P210+P211+P212+P213+P214+P215+P216+P217+P218+P228+P240</f>
        <v>13882.7</v>
      </c>
      <c r="Q196" s="138">
        <f>Q197+Q201+Q202+Q209+Q210+Q211+Q213+Q214+Q215+Q216+Q217+Q218+Q228+Q240</f>
        <v>344122.69999999995</v>
      </c>
      <c r="R196" s="138">
        <f>R197+R201+R202+R209+R210+R211+R213+R214+R215+R216+R217+R218+R228+R240</f>
        <v>505137.3</v>
      </c>
      <c r="S196" s="138">
        <f>S197+S201+S202+S209+S210+S211+S213+S214+S215+S216+S217+S218+S228+S240</f>
        <v>805123.4</v>
      </c>
      <c r="T196" s="39"/>
    </row>
    <row r="197" spans="1:20" ht="45" customHeight="1">
      <c r="A197" s="236" t="s">
        <v>238</v>
      </c>
      <c r="B197" s="237">
        <v>2101</v>
      </c>
      <c r="C197" s="238"/>
      <c r="D197" s="233"/>
      <c r="E197" s="233"/>
      <c r="F197" s="233"/>
      <c r="G197" s="233"/>
      <c r="H197" s="233"/>
      <c r="I197" s="233"/>
      <c r="J197" s="233"/>
      <c r="K197" s="233"/>
      <c r="L197" s="51"/>
      <c r="M197" s="51"/>
      <c r="N197" s="48">
        <f t="shared" ref="N197:S197" si="90">SUM(N198:N200)</f>
        <v>0</v>
      </c>
      <c r="O197" s="48">
        <f t="shared" si="90"/>
        <v>0</v>
      </c>
      <c r="P197" s="48">
        <f t="shared" si="90"/>
        <v>0</v>
      </c>
      <c r="Q197" s="138">
        <f t="shared" si="90"/>
        <v>0</v>
      </c>
      <c r="R197" s="138">
        <f t="shared" si="90"/>
        <v>0</v>
      </c>
      <c r="S197" s="138">
        <f t="shared" si="90"/>
        <v>0</v>
      </c>
      <c r="T197" s="39"/>
    </row>
    <row r="198" spans="1:20">
      <c r="A198" s="236"/>
      <c r="B198" s="237"/>
      <c r="C198" s="238"/>
      <c r="D198" s="233"/>
      <c r="E198" s="233"/>
      <c r="F198" s="233"/>
      <c r="G198" s="233"/>
      <c r="H198" s="233"/>
      <c r="I198" s="233"/>
      <c r="J198" s="233"/>
      <c r="K198" s="233"/>
      <c r="L198" s="34" t="s">
        <v>26</v>
      </c>
      <c r="M198" s="34" t="s">
        <v>27</v>
      </c>
      <c r="N198" s="48"/>
      <c r="O198" s="48"/>
      <c r="P198" s="48"/>
      <c r="Q198" s="138"/>
      <c r="R198" s="138"/>
      <c r="S198" s="138"/>
      <c r="T198" s="39"/>
    </row>
    <row r="199" spans="1:20">
      <c r="A199" s="236"/>
      <c r="B199" s="237"/>
      <c r="C199" s="238"/>
      <c r="D199" s="233"/>
      <c r="E199" s="233"/>
      <c r="F199" s="233"/>
      <c r="G199" s="233"/>
      <c r="H199" s="233"/>
      <c r="I199" s="233"/>
      <c r="J199" s="233"/>
      <c r="K199" s="233"/>
      <c r="L199" s="34" t="s">
        <v>26</v>
      </c>
      <c r="M199" s="34" t="s">
        <v>28</v>
      </c>
      <c r="N199" s="48"/>
      <c r="O199" s="48"/>
      <c r="P199" s="48"/>
      <c r="Q199" s="138"/>
      <c r="R199" s="138"/>
      <c r="S199" s="138"/>
      <c r="T199" s="39"/>
    </row>
    <row r="200" spans="1:20">
      <c r="A200" s="236"/>
      <c r="B200" s="237"/>
      <c r="C200" s="238"/>
      <c r="D200" s="233"/>
      <c r="E200" s="233"/>
      <c r="F200" s="233"/>
      <c r="G200" s="233"/>
      <c r="H200" s="233"/>
      <c r="I200" s="233"/>
      <c r="J200" s="233"/>
      <c r="K200" s="233"/>
      <c r="L200" s="34" t="s">
        <v>26</v>
      </c>
      <c r="M200" s="34" t="s">
        <v>34</v>
      </c>
      <c r="N200" s="48"/>
      <c r="O200" s="48"/>
      <c r="P200" s="48"/>
      <c r="Q200" s="138"/>
      <c r="R200" s="138"/>
      <c r="S200" s="138"/>
      <c r="T200" s="39"/>
    </row>
    <row r="201" spans="1:20" ht="22.5">
      <c r="A201" s="54" t="s">
        <v>478</v>
      </c>
      <c r="B201" s="45">
        <v>2102</v>
      </c>
      <c r="C201" s="50"/>
      <c r="D201" s="51"/>
      <c r="E201" s="51"/>
      <c r="F201" s="51"/>
      <c r="G201" s="51"/>
      <c r="H201" s="51"/>
      <c r="I201" s="51"/>
      <c r="J201" s="51"/>
      <c r="K201" s="51"/>
      <c r="L201" s="51"/>
      <c r="M201" s="51"/>
      <c r="N201" s="48">
        <v>0</v>
      </c>
      <c r="O201" s="48">
        <v>0</v>
      </c>
      <c r="P201" s="48">
        <v>0</v>
      </c>
      <c r="Q201" s="138">
        <v>0</v>
      </c>
      <c r="R201" s="138">
        <v>0</v>
      </c>
      <c r="S201" s="138">
        <v>0</v>
      </c>
      <c r="T201" s="39"/>
    </row>
    <row r="202" spans="1:20" ht="101.25" customHeight="1">
      <c r="A202" s="236" t="s">
        <v>479</v>
      </c>
      <c r="B202" s="237">
        <v>2103</v>
      </c>
      <c r="C202" s="238"/>
      <c r="D202" s="233"/>
      <c r="E202" s="233"/>
      <c r="F202" s="233"/>
      <c r="G202" s="233"/>
      <c r="H202" s="233"/>
      <c r="I202" s="233"/>
      <c r="J202" s="233"/>
      <c r="K202" s="233"/>
      <c r="L202" s="51"/>
      <c r="M202" s="51"/>
      <c r="N202" s="55">
        <f t="shared" ref="N202:S202" si="91">SUM(N203:N208)</f>
        <v>0</v>
      </c>
      <c r="O202" s="55">
        <f t="shared" si="91"/>
        <v>0</v>
      </c>
      <c r="P202" s="55">
        <f t="shared" si="91"/>
        <v>0</v>
      </c>
      <c r="Q202" s="55">
        <f t="shared" si="91"/>
        <v>0</v>
      </c>
      <c r="R202" s="55">
        <f t="shared" si="91"/>
        <v>0</v>
      </c>
      <c r="S202" s="55">
        <f t="shared" si="91"/>
        <v>0</v>
      </c>
      <c r="T202" s="39"/>
    </row>
    <row r="203" spans="1:20">
      <c r="A203" s="236"/>
      <c r="B203" s="237"/>
      <c r="C203" s="238"/>
      <c r="D203" s="233"/>
      <c r="E203" s="233"/>
      <c r="F203" s="233"/>
      <c r="G203" s="233"/>
      <c r="H203" s="233"/>
      <c r="I203" s="233"/>
      <c r="J203" s="233"/>
      <c r="K203" s="233"/>
      <c r="L203" s="34" t="s">
        <v>26</v>
      </c>
      <c r="M203" s="34" t="s">
        <v>34</v>
      </c>
      <c r="N203" s="61"/>
      <c r="O203" s="61"/>
      <c r="P203" s="62"/>
      <c r="Q203" s="62"/>
      <c r="R203" s="62"/>
      <c r="S203" s="62"/>
      <c r="T203" s="39"/>
    </row>
    <row r="204" spans="1:20">
      <c r="A204" s="236"/>
      <c r="B204" s="237"/>
      <c r="C204" s="238"/>
      <c r="D204" s="233"/>
      <c r="E204" s="233"/>
      <c r="F204" s="233"/>
      <c r="G204" s="233"/>
      <c r="H204" s="233"/>
      <c r="I204" s="233"/>
      <c r="J204" s="233"/>
      <c r="K204" s="233"/>
      <c r="L204" s="34" t="s">
        <v>30</v>
      </c>
      <c r="M204" s="34" t="s">
        <v>28</v>
      </c>
      <c r="N204" s="61"/>
      <c r="O204" s="61"/>
      <c r="P204" s="62"/>
      <c r="Q204" s="62"/>
      <c r="R204" s="62"/>
      <c r="S204" s="62"/>
      <c r="T204" s="39"/>
    </row>
    <row r="205" spans="1:20">
      <c r="A205" s="236"/>
      <c r="B205" s="237"/>
      <c r="C205" s="238"/>
      <c r="D205" s="233"/>
      <c r="E205" s="233"/>
      <c r="F205" s="233"/>
      <c r="G205" s="233"/>
      <c r="H205" s="233"/>
      <c r="I205" s="233"/>
      <c r="J205" s="233"/>
      <c r="K205" s="233"/>
      <c r="L205" s="34" t="s">
        <v>29</v>
      </c>
      <c r="M205" s="34" t="s">
        <v>38</v>
      </c>
      <c r="N205" s="61"/>
      <c r="O205" s="61"/>
      <c r="P205" s="62"/>
      <c r="Q205" s="62"/>
      <c r="R205" s="62"/>
      <c r="S205" s="62"/>
      <c r="T205" s="39"/>
    </row>
    <row r="206" spans="1:20">
      <c r="A206" s="236"/>
      <c r="B206" s="237"/>
      <c r="C206" s="238"/>
      <c r="D206" s="233"/>
      <c r="E206" s="233"/>
      <c r="F206" s="233"/>
      <c r="G206" s="233"/>
      <c r="H206" s="233"/>
      <c r="I206" s="233"/>
      <c r="J206" s="233"/>
      <c r="K206" s="233"/>
      <c r="L206" s="34" t="s">
        <v>29</v>
      </c>
      <c r="M206" s="34" t="s">
        <v>35</v>
      </c>
      <c r="N206" s="61"/>
      <c r="O206" s="61"/>
      <c r="P206" s="62"/>
      <c r="Q206" s="62"/>
      <c r="R206" s="62"/>
      <c r="S206" s="62"/>
      <c r="T206" s="39"/>
    </row>
    <row r="207" spans="1:20">
      <c r="A207" s="236"/>
      <c r="B207" s="237"/>
      <c r="C207" s="238"/>
      <c r="D207" s="233"/>
      <c r="E207" s="233"/>
      <c r="F207" s="233"/>
      <c r="G207" s="233"/>
      <c r="H207" s="233"/>
      <c r="I207" s="233"/>
      <c r="J207" s="233"/>
      <c r="K207" s="233"/>
      <c r="L207" s="34" t="s">
        <v>29</v>
      </c>
      <c r="M207" s="34" t="s">
        <v>39</v>
      </c>
      <c r="N207" s="61"/>
      <c r="O207" s="61"/>
      <c r="P207" s="62"/>
      <c r="Q207" s="62"/>
      <c r="R207" s="62"/>
      <c r="S207" s="62"/>
      <c r="T207" s="39"/>
    </row>
    <row r="208" spans="1:20">
      <c r="A208" s="236"/>
      <c r="B208" s="237"/>
      <c r="C208" s="238"/>
      <c r="D208" s="233"/>
      <c r="E208" s="233"/>
      <c r="F208" s="233"/>
      <c r="G208" s="233"/>
      <c r="H208" s="233"/>
      <c r="I208" s="233"/>
      <c r="J208" s="233"/>
      <c r="K208" s="233"/>
      <c r="L208" s="34" t="s">
        <v>30</v>
      </c>
      <c r="M208" s="34" t="s">
        <v>30</v>
      </c>
      <c r="N208" s="61"/>
      <c r="O208" s="61"/>
      <c r="P208" s="62"/>
      <c r="Q208" s="62"/>
      <c r="R208" s="62"/>
      <c r="S208" s="62"/>
      <c r="T208" s="39"/>
    </row>
    <row r="209" spans="1:20" ht="67.5">
      <c r="A209" s="54" t="s">
        <v>480</v>
      </c>
      <c r="B209" s="45">
        <v>2104</v>
      </c>
      <c r="C209" s="50"/>
      <c r="D209" s="51"/>
      <c r="E209" s="51"/>
      <c r="F209" s="51"/>
      <c r="G209" s="51"/>
      <c r="H209" s="51"/>
      <c r="I209" s="51"/>
      <c r="J209" s="51"/>
      <c r="K209" s="51"/>
      <c r="L209" s="51"/>
      <c r="M209" s="51"/>
      <c r="N209" s="48">
        <v>0</v>
      </c>
      <c r="O209" s="48">
        <v>0</v>
      </c>
      <c r="P209" s="48">
        <v>0</v>
      </c>
      <c r="Q209" s="138">
        <v>0</v>
      </c>
      <c r="R209" s="138">
        <v>0</v>
      </c>
      <c r="S209" s="138">
        <v>0</v>
      </c>
      <c r="T209" s="39"/>
    </row>
    <row r="210" spans="1:20" ht="33.75">
      <c r="A210" s="54" t="s">
        <v>481</v>
      </c>
      <c r="B210" s="45">
        <v>2105</v>
      </c>
      <c r="C210" s="50"/>
      <c r="D210" s="51"/>
      <c r="E210" s="51"/>
      <c r="F210" s="51"/>
      <c r="G210" s="51"/>
      <c r="H210" s="51"/>
      <c r="I210" s="51"/>
      <c r="J210" s="51"/>
      <c r="K210" s="51"/>
      <c r="L210" s="51"/>
      <c r="M210" s="51"/>
      <c r="N210" s="48">
        <v>0</v>
      </c>
      <c r="O210" s="48">
        <v>0</v>
      </c>
      <c r="P210" s="48">
        <v>0</v>
      </c>
      <c r="Q210" s="138">
        <v>0</v>
      </c>
      <c r="R210" s="138">
        <v>0</v>
      </c>
      <c r="S210" s="138">
        <v>0</v>
      </c>
      <c r="T210" s="39"/>
    </row>
    <row r="211" spans="1:20" ht="43.5" customHeight="1">
      <c r="A211" s="54" t="s">
        <v>482</v>
      </c>
      <c r="B211" s="45">
        <v>2106</v>
      </c>
      <c r="C211" s="50"/>
      <c r="D211" s="51"/>
      <c r="E211" s="51"/>
      <c r="F211" s="51"/>
      <c r="G211" s="51"/>
      <c r="H211" s="51"/>
      <c r="I211" s="51"/>
      <c r="J211" s="51"/>
      <c r="K211" s="51"/>
      <c r="L211" s="51"/>
      <c r="M211" s="51"/>
      <c r="N211" s="48">
        <v>0</v>
      </c>
      <c r="O211" s="48">
        <v>0</v>
      </c>
      <c r="P211" s="48">
        <v>0</v>
      </c>
      <c r="Q211" s="138">
        <v>0</v>
      </c>
      <c r="R211" s="138">
        <v>0</v>
      </c>
      <c r="S211" s="138">
        <v>0</v>
      </c>
      <c r="T211" s="39"/>
    </row>
    <row r="212" spans="1:20" ht="59.25" customHeight="1">
      <c r="A212" s="54" t="s">
        <v>483</v>
      </c>
      <c r="B212" s="45">
        <v>2107</v>
      </c>
      <c r="C212" s="50"/>
      <c r="D212" s="51"/>
      <c r="E212" s="51"/>
      <c r="F212" s="51"/>
      <c r="G212" s="51"/>
      <c r="H212" s="51"/>
      <c r="I212" s="51"/>
      <c r="J212" s="51"/>
      <c r="K212" s="51"/>
      <c r="L212" s="51"/>
      <c r="M212" s="51"/>
      <c r="N212" s="48"/>
      <c r="O212" s="48"/>
      <c r="P212" s="48"/>
      <c r="Q212" s="138"/>
      <c r="R212" s="138"/>
      <c r="S212" s="138"/>
      <c r="T212" s="39"/>
    </row>
    <row r="213" spans="1:20" ht="117" customHeight="1">
      <c r="A213" s="54" t="s">
        <v>484</v>
      </c>
      <c r="B213" s="45">
        <v>2108</v>
      </c>
      <c r="C213" s="50"/>
      <c r="D213" s="51"/>
      <c r="E213" s="51"/>
      <c r="F213" s="51"/>
      <c r="G213" s="51"/>
      <c r="H213" s="51"/>
      <c r="I213" s="51"/>
      <c r="J213" s="51"/>
      <c r="K213" s="51"/>
      <c r="L213" s="34" t="s">
        <v>26</v>
      </c>
      <c r="M213" s="34" t="s">
        <v>32</v>
      </c>
      <c r="N213" s="48"/>
      <c r="O213" s="48"/>
      <c r="P213" s="48"/>
      <c r="Q213" s="138"/>
      <c r="R213" s="138"/>
      <c r="S213" s="138"/>
      <c r="T213" s="39"/>
    </row>
    <row r="214" spans="1:20" ht="119.25" customHeight="1">
      <c r="A214" s="54" t="s">
        <v>485</v>
      </c>
      <c r="B214" s="45">
        <v>2109</v>
      </c>
      <c r="C214" s="50"/>
      <c r="D214" s="51"/>
      <c r="E214" s="51"/>
      <c r="F214" s="51"/>
      <c r="G214" s="51"/>
      <c r="H214" s="51"/>
      <c r="I214" s="51"/>
      <c r="J214" s="51"/>
      <c r="K214" s="51"/>
      <c r="L214" s="51"/>
      <c r="M214" s="51"/>
      <c r="N214" s="48">
        <v>0</v>
      </c>
      <c r="O214" s="48">
        <v>0</v>
      </c>
      <c r="P214" s="48">
        <v>0</v>
      </c>
      <c r="Q214" s="138">
        <v>0</v>
      </c>
      <c r="R214" s="138">
        <v>0</v>
      </c>
      <c r="S214" s="138">
        <v>0</v>
      </c>
      <c r="T214" s="39"/>
    </row>
    <row r="215" spans="1:20" ht="110.25" customHeight="1">
      <c r="A215" s="54" t="s">
        <v>486</v>
      </c>
      <c r="B215" s="45">
        <v>2110</v>
      </c>
      <c r="C215" s="50"/>
      <c r="D215" s="51"/>
      <c r="E215" s="51"/>
      <c r="F215" s="51"/>
      <c r="G215" s="51"/>
      <c r="H215" s="51"/>
      <c r="I215" s="51"/>
      <c r="J215" s="51"/>
      <c r="K215" s="51"/>
      <c r="L215" s="51"/>
      <c r="M215" s="51"/>
      <c r="N215" s="48">
        <v>0</v>
      </c>
      <c r="O215" s="48">
        <v>0</v>
      </c>
      <c r="P215" s="48">
        <v>0</v>
      </c>
      <c r="Q215" s="138">
        <v>0</v>
      </c>
      <c r="R215" s="138">
        <v>0</v>
      </c>
      <c r="S215" s="138">
        <v>0</v>
      </c>
      <c r="T215" s="39"/>
    </row>
    <row r="216" spans="1:20" ht="78.75">
      <c r="A216" s="54" t="s">
        <v>487</v>
      </c>
      <c r="B216" s="45">
        <v>2111</v>
      </c>
      <c r="C216" s="50"/>
      <c r="D216" s="51"/>
      <c r="E216" s="51"/>
      <c r="F216" s="51"/>
      <c r="G216" s="51"/>
      <c r="H216" s="51"/>
      <c r="I216" s="51"/>
      <c r="J216" s="51"/>
      <c r="K216" s="51"/>
      <c r="L216" s="34" t="s">
        <v>39</v>
      </c>
      <c r="M216" s="34" t="s">
        <v>27</v>
      </c>
      <c r="N216" s="48">
        <v>0</v>
      </c>
      <c r="O216" s="48">
        <v>0</v>
      </c>
      <c r="P216" s="48">
        <v>0</v>
      </c>
      <c r="Q216" s="138">
        <v>0</v>
      </c>
      <c r="R216" s="138">
        <v>0</v>
      </c>
      <c r="S216" s="138">
        <v>0</v>
      </c>
      <c r="T216" s="39"/>
    </row>
    <row r="217" spans="1:20" ht="43.5" customHeight="1">
      <c r="A217" s="54" t="s">
        <v>488</v>
      </c>
      <c r="B217" s="45">
        <v>2112</v>
      </c>
      <c r="C217" s="50"/>
      <c r="D217" s="51"/>
      <c r="E217" s="51"/>
      <c r="F217" s="51"/>
      <c r="G217" s="51"/>
      <c r="H217" s="51"/>
      <c r="I217" s="51"/>
      <c r="J217" s="51"/>
      <c r="K217" s="51"/>
      <c r="L217" s="51"/>
      <c r="M217" s="51"/>
      <c r="N217" s="48">
        <v>0</v>
      </c>
      <c r="O217" s="48">
        <v>0</v>
      </c>
      <c r="P217" s="48">
        <v>0</v>
      </c>
      <c r="Q217" s="138">
        <v>0</v>
      </c>
      <c r="R217" s="138">
        <v>0</v>
      </c>
      <c r="S217" s="138">
        <v>0</v>
      </c>
      <c r="T217" s="39"/>
    </row>
    <row r="218" spans="1:20" ht="157.5" customHeight="1">
      <c r="A218" s="236" t="s">
        <v>489</v>
      </c>
      <c r="B218" s="237">
        <v>2113</v>
      </c>
      <c r="C218" s="238"/>
      <c r="D218" s="233"/>
      <c r="E218" s="233"/>
      <c r="F218" s="233"/>
      <c r="G218" s="233"/>
      <c r="H218" s="233"/>
      <c r="I218" s="233"/>
      <c r="J218" s="233"/>
      <c r="K218" s="233"/>
      <c r="L218" s="51"/>
      <c r="M218" s="51"/>
      <c r="N218" s="69">
        <f t="shared" ref="N218:S218" si="92">SUM(N219:N227)</f>
        <v>0</v>
      </c>
      <c r="O218" s="69">
        <f t="shared" si="92"/>
        <v>0</v>
      </c>
      <c r="P218" s="69">
        <f t="shared" si="92"/>
        <v>0</v>
      </c>
      <c r="Q218" s="69">
        <f t="shared" si="92"/>
        <v>0</v>
      </c>
      <c r="R218" s="69">
        <f t="shared" si="92"/>
        <v>0</v>
      </c>
      <c r="S218" s="69">
        <f t="shared" si="92"/>
        <v>0</v>
      </c>
      <c r="T218" s="39"/>
    </row>
    <row r="219" spans="1:20">
      <c r="A219" s="236"/>
      <c r="B219" s="237"/>
      <c r="C219" s="238"/>
      <c r="D219" s="233"/>
      <c r="E219" s="233"/>
      <c r="F219" s="233"/>
      <c r="G219" s="233"/>
      <c r="H219" s="233"/>
      <c r="I219" s="233"/>
      <c r="J219" s="233"/>
      <c r="K219" s="233"/>
      <c r="L219" s="34" t="s">
        <v>26</v>
      </c>
      <c r="M219" s="34" t="s">
        <v>29</v>
      </c>
      <c r="N219" s="61"/>
      <c r="O219" s="61"/>
      <c r="P219" s="62"/>
      <c r="Q219" s="62"/>
      <c r="R219" s="62"/>
      <c r="S219" s="62"/>
      <c r="T219" s="39"/>
    </row>
    <row r="220" spans="1:20">
      <c r="A220" s="236"/>
      <c r="B220" s="237"/>
      <c r="C220" s="238"/>
      <c r="D220" s="233"/>
      <c r="E220" s="233"/>
      <c r="F220" s="233"/>
      <c r="G220" s="233"/>
      <c r="H220" s="233"/>
      <c r="I220" s="233"/>
      <c r="J220" s="233"/>
      <c r="K220" s="233"/>
      <c r="L220" s="34" t="s">
        <v>26</v>
      </c>
      <c r="M220" s="34" t="s">
        <v>31</v>
      </c>
      <c r="N220" s="61"/>
      <c r="O220" s="61"/>
      <c r="P220" s="62"/>
      <c r="Q220" s="62"/>
      <c r="R220" s="62"/>
      <c r="S220" s="62"/>
      <c r="T220" s="39"/>
    </row>
    <row r="221" spans="1:20">
      <c r="A221" s="236"/>
      <c r="B221" s="237"/>
      <c r="C221" s="238"/>
      <c r="D221" s="233"/>
      <c r="E221" s="233"/>
      <c r="F221" s="233"/>
      <c r="G221" s="233"/>
      <c r="H221" s="233"/>
      <c r="I221" s="233"/>
      <c r="J221" s="233"/>
      <c r="K221" s="233"/>
      <c r="L221" s="34" t="s">
        <v>26</v>
      </c>
      <c r="M221" s="34" t="s">
        <v>34</v>
      </c>
      <c r="N221" s="61"/>
      <c r="O221" s="61"/>
      <c r="P221" s="62"/>
      <c r="Q221" s="62"/>
      <c r="R221" s="62"/>
      <c r="S221" s="62"/>
      <c r="T221" s="39"/>
    </row>
    <row r="222" spans="1:20">
      <c r="A222" s="236"/>
      <c r="B222" s="237"/>
      <c r="C222" s="238"/>
      <c r="D222" s="233"/>
      <c r="E222" s="233"/>
      <c r="F222" s="233"/>
      <c r="G222" s="233"/>
      <c r="H222" s="233"/>
      <c r="I222" s="233"/>
      <c r="J222" s="233"/>
      <c r="K222" s="233"/>
      <c r="L222" s="34" t="s">
        <v>29</v>
      </c>
      <c r="M222" s="34" t="s">
        <v>38</v>
      </c>
      <c r="N222" s="61"/>
      <c r="O222" s="61"/>
      <c r="P222" s="62"/>
      <c r="Q222" s="62"/>
      <c r="R222" s="62"/>
      <c r="S222" s="62"/>
      <c r="T222" s="39"/>
    </row>
    <row r="223" spans="1:20">
      <c r="A223" s="236"/>
      <c r="B223" s="237"/>
      <c r="C223" s="238"/>
      <c r="D223" s="233"/>
      <c r="E223" s="233"/>
      <c r="F223" s="233"/>
      <c r="G223" s="233"/>
      <c r="H223" s="233"/>
      <c r="I223" s="233"/>
      <c r="J223" s="233"/>
      <c r="K223" s="233"/>
      <c r="L223" s="34" t="s">
        <v>29</v>
      </c>
      <c r="M223" s="34" t="s">
        <v>39</v>
      </c>
      <c r="N223" s="61"/>
      <c r="O223" s="61"/>
      <c r="P223" s="62"/>
      <c r="Q223" s="62"/>
      <c r="R223" s="62"/>
      <c r="S223" s="62"/>
      <c r="T223" s="39"/>
    </row>
    <row r="224" spans="1:20">
      <c r="A224" s="236"/>
      <c r="B224" s="237"/>
      <c r="C224" s="238"/>
      <c r="D224" s="233"/>
      <c r="E224" s="233"/>
      <c r="F224" s="233"/>
      <c r="G224" s="233"/>
      <c r="H224" s="233"/>
      <c r="I224" s="233"/>
      <c r="J224" s="233"/>
      <c r="K224" s="233"/>
      <c r="L224" s="34" t="s">
        <v>30</v>
      </c>
      <c r="M224" s="34" t="s">
        <v>30</v>
      </c>
      <c r="N224" s="61"/>
      <c r="O224" s="61"/>
      <c r="P224" s="62"/>
      <c r="Q224" s="62"/>
      <c r="R224" s="62"/>
      <c r="S224" s="62"/>
      <c r="T224" s="39"/>
    </row>
    <row r="225" spans="1:20">
      <c r="A225" s="236"/>
      <c r="B225" s="237"/>
      <c r="C225" s="238"/>
      <c r="D225" s="233"/>
      <c r="E225" s="233"/>
      <c r="F225" s="233"/>
      <c r="G225" s="233"/>
      <c r="H225" s="233"/>
      <c r="I225" s="233"/>
      <c r="J225" s="233"/>
      <c r="K225" s="233"/>
      <c r="L225" s="34" t="s">
        <v>32</v>
      </c>
      <c r="M225" s="34" t="s">
        <v>30</v>
      </c>
      <c r="N225" s="61"/>
      <c r="O225" s="61"/>
      <c r="P225" s="62"/>
      <c r="Q225" s="62"/>
      <c r="R225" s="62"/>
      <c r="S225" s="62"/>
      <c r="T225" s="39"/>
    </row>
    <row r="226" spans="1:20">
      <c r="A226" s="236"/>
      <c r="B226" s="237"/>
      <c r="C226" s="238"/>
      <c r="D226" s="233"/>
      <c r="E226" s="233"/>
      <c r="F226" s="233"/>
      <c r="G226" s="233"/>
      <c r="H226" s="233"/>
      <c r="I226" s="233"/>
      <c r="J226" s="233"/>
      <c r="K226" s="233"/>
      <c r="L226" s="34" t="s">
        <v>32</v>
      </c>
      <c r="M226" s="34" t="s">
        <v>35</v>
      </c>
      <c r="N226" s="61"/>
      <c r="O226" s="61"/>
      <c r="P226" s="62"/>
      <c r="Q226" s="62"/>
      <c r="R226" s="62"/>
      <c r="S226" s="62"/>
      <c r="T226" s="39"/>
    </row>
    <row r="227" spans="1:20">
      <c r="A227" s="236"/>
      <c r="B227" s="237"/>
      <c r="C227" s="238"/>
      <c r="D227" s="233"/>
      <c r="E227" s="233"/>
      <c r="F227" s="233"/>
      <c r="G227" s="233"/>
      <c r="H227" s="233"/>
      <c r="I227" s="233"/>
      <c r="J227" s="233"/>
      <c r="K227" s="233"/>
      <c r="L227" s="34" t="s">
        <v>38</v>
      </c>
      <c r="M227" s="34" t="s">
        <v>29</v>
      </c>
      <c r="N227" s="61"/>
      <c r="O227" s="61"/>
      <c r="P227" s="62"/>
      <c r="Q227" s="62"/>
      <c r="R227" s="62"/>
      <c r="S227" s="62"/>
      <c r="T227" s="39"/>
    </row>
    <row r="228" spans="1:20" ht="135" customHeight="1">
      <c r="A228" s="236" t="s">
        <v>490</v>
      </c>
      <c r="B228" s="237">
        <v>2114</v>
      </c>
      <c r="C228" s="238"/>
      <c r="D228" s="233"/>
      <c r="E228" s="233"/>
      <c r="F228" s="233"/>
      <c r="G228" s="233"/>
      <c r="H228" s="233"/>
      <c r="I228" s="233"/>
      <c r="J228" s="233"/>
      <c r="K228" s="233"/>
      <c r="L228" s="51"/>
      <c r="M228" s="51"/>
      <c r="N228" s="55">
        <f t="shared" ref="N228:S228" si="93">SUM(N229:N238)</f>
        <v>0</v>
      </c>
      <c r="O228" s="55">
        <f t="shared" si="93"/>
        <v>0</v>
      </c>
      <c r="P228" s="55">
        <f t="shared" si="93"/>
        <v>0</v>
      </c>
      <c r="Q228" s="55">
        <f t="shared" si="93"/>
        <v>0</v>
      </c>
      <c r="R228" s="55">
        <f t="shared" si="93"/>
        <v>0</v>
      </c>
      <c r="S228" s="55">
        <f t="shared" si="93"/>
        <v>0</v>
      </c>
      <c r="T228" s="39"/>
    </row>
    <row r="229" spans="1:20">
      <c r="A229" s="236"/>
      <c r="B229" s="237"/>
      <c r="C229" s="238"/>
      <c r="D229" s="233"/>
      <c r="E229" s="233"/>
      <c r="F229" s="233"/>
      <c r="G229" s="233"/>
      <c r="H229" s="233"/>
      <c r="I229" s="233"/>
      <c r="J229" s="233"/>
      <c r="K229" s="233"/>
      <c r="L229" s="34" t="s">
        <v>26</v>
      </c>
      <c r="M229" s="34" t="s">
        <v>34</v>
      </c>
      <c r="N229" s="61"/>
      <c r="O229" s="61"/>
      <c r="P229" s="62"/>
      <c r="Q229" s="62"/>
      <c r="R229" s="62"/>
      <c r="S229" s="62"/>
      <c r="T229" s="39"/>
    </row>
    <row r="230" spans="1:20">
      <c r="A230" s="236"/>
      <c r="B230" s="237"/>
      <c r="C230" s="238"/>
      <c r="D230" s="233"/>
      <c r="E230" s="233"/>
      <c r="F230" s="233"/>
      <c r="G230" s="233"/>
      <c r="H230" s="233"/>
      <c r="I230" s="233"/>
      <c r="J230" s="233"/>
      <c r="K230" s="233"/>
      <c r="L230" s="34" t="s">
        <v>28</v>
      </c>
      <c r="M230" s="34" t="s">
        <v>35</v>
      </c>
      <c r="N230" s="61"/>
      <c r="O230" s="61"/>
      <c r="P230" s="62"/>
      <c r="Q230" s="62"/>
      <c r="R230" s="62"/>
      <c r="S230" s="62"/>
      <c r="T230" s="39"/>
    </row>
    <row r="231" spans="1:20">
      <c r="A231" s="236"/>
      <c r="B231" s="237"/>
      <c r="C231" s="238"/>
      <c r="D231" s="233"/>
      <c r="E231" s="233"/>
      <c r="F231" s="233"/>
      <c r="G231" s="233"/>
      <c r="H231" s="233"/>
      <c r="I231" s="233"/>
      <c r="J231" s="233"/>
      <c r="K231" s="233"/>
      <c r="L231" s="34" t="s">
        <v>29</v>
      </c>
      <c r="M231" s="34" t="s">
        <v>39</v>
      </c>
      <c r="N231" s="61"/>
      <c r="O231" s="61"/>
      <c r="P231" s="62"/>
      <c r="Q231" s="62"/>
      <c r="R231" s="62"/>
      <c r="S231" s="62"/>
      <c r="T231" s="39"/>
    </row>
    <row r="232" spans="1:20">
      <c r="A232" s="236"/>
      <c r="B232" s="237"/>
      <c r="C232" s="238"/>
      <c r="D232" s="233"/>
      <c r="E232" s="233"/>
      <c r="F232" s="233"/>
      <c r="G232" s="233"/>
      <c r="H232" s="233"/>
      <c r="I232" s="233"/>
      <c r="J232" s="233"/>
      <c r="K232" s="233"/>
      <c r="L232" s="34" t="s">
        <v>30</v>
      </c>
      <c r="M232" s="34" t="s">
        <v>30</v>
      </c>
      <c r="N232" s="61"/>
      <c r="O232" s="61"/>
      <c r="P232" s="62"/>
      <c r="Q232" s="62"/>
      <c r="R232" s="62"/>
      <c r="S232" s="62"/>
      <c r="T232" s="39"/>
    </row>
    <row r="233" spans="1:20">
      <c r="A233" s="236"/>
      <c r="B233" s="237"/>
      <c r="C233" s="238"/>
      <c r="D233" s="233"/>
      <c r="E233" s="233"/>
      <c r="F233" s="233"/>
      <c r="G233" s="233"/>
      <c r="H233" s="233"/>
      <c r="I233" s="233"/>
      <c r="J233" s="233"/>
      <c r="K233" s="233"/>
      <c r="L233" s="34" t="s">
        <v>32</v>
      </c>
      <c r="M233" s="34" t="s">
        <v>26</v>
      </c>
      <c r="N233" s="61"/>
      <c r="O233" s="61"/>
      <c r="P233" s="62"/>
      <c r="Q233" s="62"/>
      <c r="R233" s="62"/>
      <c r="S233" s="62"/>
      <c r="T233" s="39"/>
    </row>
    <row r="234" spans="1:20">
      <c r="A234" s="236"/>
      <c r="B234" s="237"/>
      <c r="C234" s="238"/>
      <c r="D234" s="233"/>
      <c r="E234" s="233"/>
      <c r="F234" s="233"/>
      <c r="G234" s="233"/>
      <c r="H234" s="233"/>
      <c r="I234" s="233"/>
      <c r="J234" s="233"/>
      <c r="K234" s="233"/>
      <c r="L234" s="34" t="s">
        <v>32</v>
      </c>
      <c r="M234" s="34" t="s">
        <v>27</v>
      </c>
      <c r="N234" s="61"/>
      <c r="O234" s="61"/>
      <c r="P234" s="62"/>
      <c r="Q234" s="62"/>
      <c r="R234" s="62"/>
      <c r="S234" s="62"/>
      <c r="T234" s="39"/>
    </row>
    <row r="235" spans="1:20" ht="13.5" customHeight="1">
      <c r="A235" s="236"/>
      <c r="B235" s="237"/>
      <c r="C235" s="238"/>
      <c r="D235" s="233"/>
      <c r="E235" s="233"/>
      <c r="F235" s="233"/>
      <c r="G235" s="233"/>
      <c r="H235" s="233"/>
      <c r="I235" s="233"/>
      <c r="J235" s="233"/>
      <c r="K235" s="233"/>
      <c r="L235" s="34" t="s">
        <v>32</v>
      </c>
      <c r="M235" s="34" t="s">
        <v>28</v>
      </c>
      <c r="N235" s="61"/>
      <c r="O235" s="61"/>
      <c r="P235" s="62"/>
      <c r="Q235" s="62"/>
      <c r="R235" s="62"/>
      <c r="S235" s="62"/>
      <c r="T235" s="39"/>
    </row>
    <row r="236" spans="1:20">
      <c r="A236" s="236"/>
      <c r="B236" s="237"/>
      <c r="C236" s="238"/>
      <c r="D236" s="233"/>
      <c r="E236" s="233"/>
      <c r="F236" s="233"/>
      <c r="G236" s="233"/>
      <c r="H236" s="233"/>
      <c r="I236" s="233"/>
      <c r="J236" s="233"/>
      <c r="K236" s="233"/>
      <c r="L236" s="34" t="s">
        <v>32</v>
      </c>
      <c r="M236" s="34" t="s">
        <v>35</v>
      </c>
      <c r="N236" s="61"/>
      <c r="O236" s="61"/>
      <c r="P236" s="62"/>
      <c r="Q236" s="62"/>
      <c r="R236" s="62"/>
      <c r="S236" s="62"/>
      <c r="T236" s="39"/>
    </row>
    <row r="237" spans="1:20">
      <c r="A237" s="236"/>
      <c r="B237" s="237"/>
      <c r="C237" s="238"/>
      <c r="D237" s="233"/>
      <c r="E237" s="233"/>
      <c r="F237" s="233"/>
      <c r="G237" s="233"/>
      <c r="H237" s="233"/>
      <c r="I237" s="233"/>
      <c r="J237" s="233"/>
      <c r="K237" s="233"/>
      <c r="L237" s="34" t="s">
        <v>38</v>
      </c>
      <c r="M237" s="34" t="s">
        <v>26</v>
      </c>
      <c r="N237" s="61"/>
      <c r="O237" s="61"/>
      <c r="P237" s="62"/>
      <c r="Q237" s="62"/>
      <c r="R237" s="62"/>
      <c r="S237" s="62"/>
      <c r="T237" s="39"/>
    </row>
    <row r="238" spans="1:20">
      <c r="A238" s="236"/>
      <c r="B238" s="237"/>
      <c r="C238" s="238"/>
      <c r="D238" s="233"/>
      <c r="E238" s="233"/>
      <c r="F238" s="233"/>
      <c r="G238" s="233"/>
      <c r="H238" s="233"/>
      <c r="I238" s="233"/>
      <c r="J238" s="233"/>
      <c r="K238" s="233"/>
      <c r="L238" s="34" t="s">
        <v>33</v>
      </c>
      <c r="M238" s="34" t="s">
        <v>27</v>
      </c>
      <c r="N238" s="61"/>
      <c r="O238" s="61"/>
      <c r="P238" s="62"/>
      <c r="Q238" s="62"/>
      <c r="R238" s="62"/>
      <c r="S238" s="62"/>
      <c r="T238" s="39"/>
    </row>
    <row r="239" spans="1:20">
      <c r="A239" s="236"/>
      <c r="B239" s="237"/>
      <c r="C239" s="76"/>
      <c r="D239" s="233"/>
      <c r="E239" s="233"/>
      <c r="F239" s="233"/>
      <c r="G239" s="233"/>
      <c r="H239" s="233"/>
      <c r="I239" s="233"/>
      <c r="J239" s="233"/>
      <c r="K239" s="233"/>
      <c r="L239" s="34" t="s">
        <v>33</v>
      </c>
      <c r="M239" s="34" t="s">
        <v>28</v>
      </c>
      <c r="N239" s="61"/>
      <c r="O239" s="61"/>
      <c r="P239" s="62"/>
      <c r="Q239" s="62"/>
      <c r="R239" s="62"/>
      <c r="S239" s="62"/>
      <c r="T239" s="39"/>
    </row>
    <row r="240" spans="1:20" ht="45" customHeight="1">
      <c r="A240" s="240" t="s">
        <v>491</v>
      </c>
      <c r="B240" s="237">
        <v>2115</v>
      </c>
      <c r="C240" s="238"/>
      <c r="D240" s="233"/>
      <c r="E240" s="233"/>
      <c r="F240" s="233"/>
      <c r="G240" s="233"/>
      <c r="H240" s="233"/>
      <c r="I240" s="233"/>
      <c r="J240" s="233"/>
      <c r="K240" s="233"/>
      <c r="L240" s="51"/>
      <c r="M240" s="51"/>
      <c r="N240" s="55">
        <f t="shared" ref="N240:S240" si="94">SUM(N241:N267)</f>
        <v>240071.3</v>
      </c>
      <c r="O240" s="55">
        <f t="shared" si="94"/>
        <v>52975.5</v>
      </c>
      <c r="P240" s="52">
        <f t="shared" si="94"/>
        <v>13882.7</v>
      </c>
      <c r="Q240" s="55">
        <f t="shared" si="94"/>
        <v>344122.69999999995</v>
      </c>
      <c r="R240" s="55">
        <f t="shared" si="94"/>
        <v>505137.3</v>
      </c>
      <c r="S240" s="55">
        <f t="shared" si="94"/>
        <v>805123.4</v>
      </c>
      <c r="T240" s="39"/>
    </row>
    <row r="241" spans="1:20" ht="13.5" customHeight="1">
      <c r="A241" s="240"/>
      <c r="B241" s="237"/>
      <c r="C241" s="238"/>
      <c r="D241" s="233"/>
      <c r="E241" s="233"/>
      <c r="F241" s="233"/>
      <c r="G241" s="233"/>
      <c r="H241" s="233"/>
      <c r="I241" s="233"/>
      <c r="J241" s="233"/>
      <c r="K241" s="233"/>
      <c r="L241" s="34" t="s">
        <v>26</v>
      </c>
      <c r="M241" s="34" t="s">
        <v>28</v>
      </c>
      <c r="N241" s="56"/>
      <c r="O241" s="56"/>
      <c r="P241" s="56"/>
      <c r="Q241" s="55"/>
      <c r="R241" s="55"/>
      <c r="S241" s="55"/>
      <c r="T241" s="39"/>
    </row>
    <row r="242" spans="1:20" ht="14.25" customHeight="1">
      <c r="A242" s="240"/>
      <c r="B242" s="237"/>
      <c r="C242" s="238"/>
      <c r="D242" s="233"/>
      <c r="E242" s="233"/>
      <c r="F242" s="233"/>
      <c r="G242" s="233"/>
      <c r="H242" s="233"/>
      <c r="I242" s="233"/>
      <c r="J242" s="233"/>
      <c r="K242" s="233"/>
      <c r="L242" s="34" t="s">
        <v>26</v>
      </c>
      <c r="M242" s="34" t="s">
        <v>29</v>
      </c>
      <c r="N242" s="63"/>
      <c r="O242" s="63"/>
      <c r="P242" s="63"/>
      <c r="Q242" s="62"/>
      <c r="R242" s="62"/>
      <c r="S242" s="62"/>
      <c r="T242" s="39"/>
    </row>
    <row r="243" spans="1:20" ht="14.25" customHeight="1">
      <c r="A243" s="240"/>
      <c r="B243" s="237"/>
      <c r="C243" s="238"/>
      <c r="D243" s="233"/>
      <c r="E243" s="233"/>
      <c r="F243" s="233"/>
      <c r="G243" s="233"/>
      <c r="H243" s="233"/>
      <c r="I243" s="233"/>
      <c r="J243" s="233"/>
      <c r="K243" s="233"/>
      <c r="L243" s="34" t="s">
        <v>26</v>
      </c>
      <c r="M243" s="34" t="s">
        <v>31</v>
      </c>
      <c r="N243" s="63"/>
      <c r="O243" s="63"/>
      <c r="P243" s="63"/>
      <c r="Q243" s="62"/>
      <c r="R243" s="62"/>
      <c r="S243" s="62"/>
      <c r="T243" s="39"/>
    </row>
    <row r="244" spans="1:20" ht="14.25" customHeight="1">
      <c r="A244" s="240"/>
      <c r="B244" s="237"/>
      <c r="C244" s="238"/>
      <c r="D244" s="233"/>
      <c r="E244" s="233"/>
      <c r="F244" s="233"/>
      <c r="G244" s="233"/>
      <c r="H244" s="233"/>
      <c r="I244" s="233"/>
      <c r="J244" s="233"/>
      <c r="K244" s="233"/>
      <c r="L244" s="34" t="s">
        <v>26</v>
      </c>
      <c r="M244" s="34" t="s">
        <v>33</v>
      </c>
      <c r="N244" s="63"/>
      <c r="O244" s="63"/>
      <c r="P244" s="63"/>
      <c r="Q244" s="62">
        <v>187412.8</v>
      </c>
      <c r="R244" s="62">
        <v>498974.3</v>
      </c>
      <c r="S244" s="62">
        <v>798960.3</v>
      </c>
      <c r="T244" s="39"/>
    </row>
    <row r="245" spans="1:20" ht="14.25" customHeight="1">
      <c r="A245" s="240"/>
      <c r="B245" s="237"/>
      <c r="C245" s="238"/>
      <c r="D245" s="233"/>
      <c r="E245" s="233"/>
      <c r="F245" s="233"/>
      <c r="G245" s="233"/>
      <c r="H245" s="233"/>
      <c r="I245" s="233"/>
      <c r="J245" s="233"/>
      <c r="K245" s="233"/>
      <c r="L245" s="34" t="s">
        <v>26</v>
      </c>
      <c r="M245" s="34" t="s">
        <v>34</v>
      </c>
      <c r="N245" s="62">
        <f>15000+44192+169816.9+2229</f>
        <v>231237.9</v>
      </c>
      <c r="O245" s="62">
        <v>44142.1</v>
      </c>
      <c r="P245" s="67">
        <v>11515.2</v>
      </c>
      <c r="Q245" s="62">
        <f>3709.8+150000+0.1</f>
        <v>153709.9</v>
      </c>
      <c r="R245" s="62">
        <f>3163</f>
        <v>3163</v>
      </c>
      <c r="S245" s="62">
        <f>3163+0.1</f>
        <v>3163.1</v>
      </c>
      <c r="T245" s="39"/>
    </row>
    <row r="246" spans="1:20" ht="14.25" customHeight="1">
      <c r="A246" s="240"/>
      <c r="B246" s="237"/>
      <c r="C246" s="238"/>
      <c r="D246" s="233"/>
      <c r="E246" s="233"/>
      <c r="F246" s="233"/>
      <c r="G246" s="233"/>
      <c r="H246" s="233"/>
      <c r="I246" s="233"/>
      <c r="J246" s="233"/>
      <c r="K246" s="233"/>
      <c r="L246" s="34" t="s">
        <v>27</v>
      </c>
      <c r="M246" s="34" t="s">
        <v>28</v>
      </c>
      <c r="N246" s="63"/>
      <c r="O246" s="63"/>
      <c r="P246" s="63"/>
      <c r="Q246" s="62"/>
      <c r="R246" s="62"/>
      <c r="S246" s="62"/>
      <c r="T246" s="39"/>
    </row>
    <row r="247" spans="1:20" ht="14.25" customHeight="1">
      <c r="A247" s="240"/>
      <c r="B247" s="237"/>
      <c r="C247" s="238"/>
      <c r="D247" s="233"/>
      <c r="E247" s="233"/>
      <c r="F247" s="233"/>
      <c r="G247" s="233"/>
      <c r="H247" s="233"/>
      <c r="I247" s="233"/>
      <c r="J247" s="233"/>
      <c r="K247" s="233"/>
      <c r="L247" s="34" t="s">
        <v>28</v>
      </c>
      <c r="M247" s="34" t="s">
        <v>29</v>
      </c>
      <c r="N247" s="63"/>
      <c r="O247" s="63"/>
      <c r="P247" s="63"/>
      <c r="Q247" s="62"/>
      <c r="R247" s="62"/>
      <c r="S247" s="62"/>
      <c r="T247" s="39"/>
    </row>
    <row r="248" spans="1:20" ht="14.25" customHeight="1">
      <c r="A248" s="240"/>
      <c r="B248" s="237"/>
      <c r="C248" s="238"/>
      <c r="D248" s="233"/>
      <c r="E248" s="233"/>
      <c r="F248" s="233"/>
      <c r="G248" s="233"/>
      <c r="H248" s="233"/>
      <c r="I248" s="233"/>
      <c r="J248" s="233"/>
      <c r="K248" s="233"/>
      <c r="L248" s="34" t="s">
        <v>29</v>
      </c>
      <c r="M248" s="34" t="s">
        <v>26</v>
      </c>
      <c r="N248" s="63"/>
      <c r="O248" s="63"/>
      <c r="P248" s="63"/>
      <c r="Q248" s="62"/>
      <c r="R248" s="62"/>
      <c r="S248" s="62"/>
      <c r="T248" s="39"/>
    </row>
    <row r="249" spans="1:20" ht="14.25" customHeight="1">
      <c r="A249" s="240"/>
      <c r="B249" s="237"/>
      <c r="C249" s="238"/>
      <c r="D249" s="233"/>
      <c r="E249" s="233"/>
      <c r="F249" s="233"/>
      <c r="G249" s="233"/>
      <c r="H249" s="233"/>
      <c r="I249" s="233"/>
      <c r="J249" s="233"/>
      <c r="K249" s="233"/>
      <c r="L249" s="34" t="s">
        <v>29</v>
      </c>
      <c r="M249" s="34" t="s">
        <v>38</v>
      </c>
      <c r="N249" s="62">
        <v>4789.8999999999996</v>
      </c>
      <c r="O249" s="62">
        <v>4789.8999999999996</v>
      </c>
      <c r="P249" s="67">
        <v>2000</v>
      </c>
      <c r="Q249" s="62">
        <v>3000</v>
      </c>
      <c r="R249" s="62">
        <v>3000</v>
      </c>
      <c r="S249" s="62">
        <v>3000</v>
      </c>
      <c r="T249" s="39"/>
    </row>
    <row r="250" spans="1:20" ht="14.25" customHeight="1">
      <c r="A250" s="240"/>
      <c r="B250" s="237"/>
      <c r="C250" s="238"/>
      <c r="D250" s="233"/>
      <c r="E250" s="233"/>
      <c r="F250" s="233"/>
      <c r="G250" s="233"/>
      <c r="H250" s="233"/>
      <c r="I250" s="233"/>
      <c r="J250" s="233"/>
      <c r="K250" s="233"/>
      <c r="L250" s="34" t="s">
        <v>29</v>
      </c>
      <c r="M250" s="34" t="s">
        <v>35</v>
      </c>
      <c r="N250" s="63"/>
      <c r="O250" s="63"/>
      <c r="P250" s="63"/>
      <c r="Q250" s="62"/>
      <c r="R250" s="62"/>
      <c r="S250" s="62"/>
      <c r="T250" s="39"/>
    </row>
    <row r="251" spans="1:20" ht="14.25" customHeight="1">
      <c r="A251" s="240"/>
      <c r="B251" s="237"/>
      <c r="C251" s="238"/>
      <c r="D251" s="233"/>
      <c r="E251" s="233"/>
      <c r="F251" s="233"/>
      <c r="G251" s="233"/>
      <c r="H251" s="233"/>
      <c r="I251" s="233"/>
      <c r="J251" s="233"/>
      <c r="K251" s="233"/>
      <c r="L251" s="34" t="s">
        <v>29</v>
      </c>
      <c r="M251" s="34" t="s">
        <v>36</v>
      </c>
      <c r="N251" s="62"/>
      <c r="O251" s="62"/>
      <c r="P251" s="62"/>
      <c r="Q251" s="62"/>
      <c r="R251" s="62"/>
      <c r="S251" s="62"/>
      <c r="T251" s="39"/>
    </row>
    <row r="252" spans="1:20" ht="14.25" customHeight="1">
      <c r="A252" s="240"/>
      <c r="B252" s="237"/>
      <c r="C252" s="238"/>
      <c r="D252" s="233"/>
      <c r="E252" s="233"/>
      <c r="F252" s="233"/>
      <c r="G252" s="233"/>
      <c r="H252" s="233"/>
      <c r="I252" s="233"/>
      <c r="J252" s="233"/>
      <c r="K252" s="233"/>
      <c r="L252" s="34" t="s">
        <v>29</v>
      </c>
      <c r="M252" s="34" t="s">
        <v>39</v>
      </c>
      <c r="N252" s="62"/>
      <c r="O252" s="62"/>
      <c r="P252" s="67">
        <v>213.8</v>
      </c>
      <c r="Q252" s="62"/>
      <c r="R252" s="62"/>
      <c r="S252" s="62"/>
      <c r="T252" s="39"/>
    </row>
    <row r="253" spans="1:20" ht="14.25" customHeight="1">
      <c r="A253" s="240"/>
      <c r="B253" s="237"/>
      <c r="C253" s="238"/>
      <c r="D253" s="233"/>
      <c r="E253" s="233"/>
      <c r="F253" s="233"/>
      <c r="G253" s="233"/>
      <c r="H253" s="233"/>
      <c r="I253" s="233"/>
      <c r="J253" s="233"/>
      <c r="K253" s="233"/>
      <c r="L253" s="34" t="s">
        <v>30</v>
      </c>
      <c r="M253" s="34" t="s">
        <v>26</v>
      </c>
      <c r="N253" s="62"/>
      <c r="O253" s="62"/>
      <c r="P253" s="62"/>
      <c r="Q253" s="62"/>
      <c r="R253" s="62"/>
      <c r="S253" s="62"/>
      <c r="T253" s="39"/>
    </row>
    <row r="254" spans="1:20" ht="14.25" customHeight="1">
      <c r="A254" s="240"/>
      <c r="B254" s="237"/>
      <c r="C254" s="238"/>
      <c r="D254" s="233"/>
      <c r="E254" s="233"/>
      <c r="F254" s="233"/>
      <c r="G254" s="233"/>
      <c r="H254" s="233"/>
      <c r="I254" s="233"/>
      <c r="J254" s="233"/>
      <c r="K254" s="233"/>
      <c r="L254" s="34" t="s">
        <v>30</v>
      </c>
      <c r="M254" s="34" t="s">
        <v>27</v>
      </c>
      <c r="N254" s="62"/>
      <c r="O254" s="62"/>
      <c r="P254" s="62"/>
      <c r="Q254" s="62"/>
      <c r="R254" s="62"/>
      <c r="S254" s="62"/>
      <c r="T254" s="39"/>
    </row>
    <row r="255" spans="1:20" ht="14.25" customHeight="1">
      <c r="A255" s="240"/>
      <c r="B255" s="237"/>
      <c r="C255" s="238"/>
      <c r="D255" s="233"/>
      <c r="E255" s="233"/>
      <c r="F255" s="233"/>
      <c r="G255" s="233"/>
      <c r="H255" s="233"/>
      <c r="I255" s="233"/>
      <c r="J255" s="233"/>
      <c r="K255" s="233"/>
      <c r="L255" s="34" t="s">
        <v>30</v>
      </c>
      <c r="M255" s="34" t="s">
        <v>28</v>
      </c>
      <c r="N255" s="62">
        <v>3188.7</v>
      </c>
      <c r="O255" s="62">
        <v>3188.7</v>
      </c>
      <c r="P255" s="67">
        <v>96.5</v>
      </c>
      <c r="Q255" s="62"/>
      <c r="R255" s="62"/>
      <c r="S255" s="62"/>
      <c r="T255" s="39"/>
    </row>
    <row r="256" spans="1:20" ht="14.25" customHeight="1">
      <c r="A256" s="240"/>
      <c r="B256" s="237"/>
      <c r="C256" s="238"/>
      <c r="D256" s="233"/>
      <c r="E256" s="233"/>
      <c r="F256" s="233"/>
      <c r="G256" s="233"/>
      <c r="H256" s="233"/>
      <c r="I256" s="233"/>
      <c r="J256" s="233"/>
      <c r="K256" s="233"/>
      <c r="L256" s="34" t="s">
        <v>30</v>
      </c>
      <c r="M256" s="34" t="s">
        <v>30</v>
      </c>
      <c r="N256" s="62">
        <v>72</v>
      </c>
      <c r="O256" s="62">
        <v>72</v>
      </c>
      <c r="P256" s="62"/>
      <c r="Q256" s="62"/>
      <c r="R256" s="62"/>
      <c r="S256" s="62"/>
      <c r="T256" s="39"/>
    </row>
    <row r="257" spans="1:20" ht="14.25" customHeight="1">
      <c r="A257" s="240"/>
      <c r="B257" s="237"/>
      <c r="C257" s="238"/>
      <c r="D257" s="233"/>
      <c r="E257" s="233"/>
      <c r="F257" s="233"/>
      <c r="G257" s="233"/>
      <c r="H257" s="233"/>
      <c r="I257" s="233"/>
      <c r="J257" s="233"/>
      <c r="K257" s="233"/>
      <c r="L257" s="34" t="s">
        <v>32</v>
      </c>
      <c r="M257" s="34" t="s">
        <v>26</v>
      </c>
      <c r="N257" s="62">
        <v>709</v>
      </c>
      <c r="O257" s="62">
        <v>709</v>
      </c>
      <c r="P257" s="62"/>
      <c r="Q257" s="62"/>
      <c r="R257" s="62"/>
      <c r="S257" s="62"/>
      <c r="T257" s="39"/>
    </row>
    <row r="258" spans="1:20" ht="14.25" customHeight="1">
      <c r="A258" s="240"/>
      <c r="B258" s="237"/>
      <c r="C258" s="238"/>
      <c r="D258" s="233"/>
      <c r="E258" s="233"/>
      <c r="F258" s="233"/>
      <c r="G258" s="233"/>
      <c r="H258" s="233"/>
      <c r="I258" s="233"/>
      <c r="J258" s="233"/>
      <c r="K258" s="233"/>
      <c r="L258" s="34" t="s">
        <v>32</v>
      </c>
      <c r="M258" s="34" t="s">
        <v>27</v>
      </c>
      <c r="N258" s="62">
        <v>73.8</v>
      </c>
      <c r="O258" s="62">
        <v>73.8</v>
      </c>
      <c r="P258" s="62"/>
      <c r="Q258" s="62"/>
      <c r="R258" s="62"/>
      <c r="S258" s="62"/>
      <c r="T258" s="39"/>
    </row>
    <row r="259" spans="1:20" ht="14.25" customHeight="1">
      <c r="A259" s="240"/>
      <c r="B259" s="237"/>
      <c r="C259" s="238"/>
      <c r="D259" s="233"/>
      <c r="E259" s="233"/>
      <c r="F259" s="233"/>
      <c r="G259" s="233"/>
      <c r="H259" s="233"/>
      <c r="I259" s="233"/>
      <c r="J259" s="233"/>
      <c r="K259" s="233"/>
      <c r="L259" s="34" t="s">
        <v>32</v>
      </c>
      <c r="M259" s="34" t="s">
        <v>28</v>
      </c>
      <c r="N259" s="63"/>
      <c r="O259" s="63"/>
      <c r="P259" s="63"/>
      <c r="Q259" s="62"/>
      <c r="R259" s="62"/>
      <c r="S259" s="62"/>
      <c r="T259" s="39"/>
    </row>
    <row r="260" spans="1:20" ht="14.25" customHeight="1">
      <c r="A260" s="240"/>
      <c r="B260" s="237"/>
      <c r="C260" s="238"/>
      <c r="D260" s="233"/>
      <c r="E260" s="233"/>
      <c r="F260" s="233"/>
      <c r="G260" s="233"/>
      <c r="H260" s="233"/>
      <c r="I260" s="233"/>
      <c r="J260" s="233"/>
      <c r="K260" s="233"/>
      <c r="L260" s="34" t="s">
        <v>32</v>
      </c>
      <c r="M260" s="34" t="s">
        <v>32</v>
      </c>
      <c r="N260" s="63"/>
      <c r="O260" s="63"/>
      <c r="P260" s="63"/>
      <c r="Q260" s="62"/>
      <c r="R260" s="62"/>
      <c r="S260" s="62"/>
      <c r="T260" s="39"/>
    </row>
    <row r="261" spans="1:20" ht="14.25" customHeight="1">
      <c r="A261" s="240"/>
      <c r="B261" s="237"/>
      <c r="C261" s="238"/>
      <c r="D261" s="233"/>
      <c r="E261" s="233"/>
      <c r="F261" s="233"/>
      <c r="G261" s="233"/>
      <c r="H261" s="233"/>
      <c r="I261" s="233"/>
      <c r="J261" s="233"/>
      <c r="K261" s="233"/>
      <c r="L261" s="34" t="s">
        <v>32</v>
      </c>
      <c r="M261" s="34" t="s">
        <v>35</v>
      </c>
      <c r="N261" s="63"/>
      <c r="O261" s="63"/>
      <c r="P261" s="63"/>
      <c r="Q261" s="62"/>
      <c r="R261" s="62"/>
      <c r="S261" s="62"/>
      <c r="T261" s="39"/>
    </row>
    <row r="262" spans="1:20" ht="14.25" customHeight="1">
      <c r="A262" s="240"/>
      <c r="B262" s="237"/>
      <c r="C262" s="238"/>
      <c r="D262" s="233"/>
      <c r="E262" s="233"/>
      <c r="F262" s="233"/>
      <c r="G262" s="233"/>
      <c r="H262" s="233"/>
      <c r="I262" s="233"/>
      <c r="J262" s="233"/>
      <c r="K262" s="233"/>
      <c r="L262" s="34" t="s">
        <v>38</v>
      </c>
      <c r="M262" s="34" t="s">
        <v>26</v>
      </c>
      <c r="N262" s="63"/>
      <c r="O262" s="63"/>
      <c r="P262" s="62"/>
      <c r="Q262" s="62"/>
      <c r="R262" s="62"/>
      <c r="S262" s="62"/>
      <c r="T262" s="39"/>
    </row>
    <row r="263" spans="1:20" ht="14.25" customHeight="1">
      <c r="A263" s="240"/>
      <c r="B263" s="237"/>
      <c r="C263" s="238"/>
      <c r="D263" s="233"/>
      <c r="E263" s="233"/>
      <c r="F263" s="233"/>
      <c r="G263" s="233"/>
      <c r="H263" s="233"/>
      <c r="I263" s="233"/>
      <c r="J263" s="233"/>
      <c r="K263" s="233"/>
      <c r="L263" s="34" t="s">
        <v>38</v>
      </c>
      <c r="M263" s="34" t="s">
        <v>29</v>
      </c>
      <c r="N263" s="63"/>
      <c r="O263" s="63"/>
      <c r="P263" s="67">
        <v>57.2</v>
      </c>
      <c r="Q263" s="62"/>
      <c r="R263" s="62"/>
      <c r="S263" s="62"/>
      <c r="T263" s="39"/>
    </row>
    <row r="264" spans="1:20" ht="14.25" customHeight="1">
      <c r="A264" s="240"/>
      <c r="B264" s="237"/>
      <c r="C264" s="238"/>
      <c r="D264" s="233"/>
      <c r="E264" s="233"/>
      <c r="F264" s="233"/>
      <c r="G264" s="233"/>
      <c r="H264" s="233"/>
      <c r="I264" s="233"/>
      <c r="J264" s="233"/>
      <c r="K264" s="233"/>
      <c r="L264" s="34" t="s">
        <v>36</v>
      </c>
      <c r="M264" s="34" t="s">
        <v>26</v>
      </c>
      <c r="N264" s="62"/>
      <c r="O264" s="63"/>
      <c r="P264" s="62"/>
      <c r="Q264" s="62"/>
      <c r="R264" s="62"/>
      <c r="S264" s="62"/>
      <c r="T264" s="39"/>
    </row>
    <row r="265" spans="1:20" ht="14.25" customHeight="1">
      <c r="A265" s="240"/>
      <c r="B265" s="237"/>
      <c r="C265" s="238"/>
      <c r="D265" s="233"/>
      <c r="E265" s="233"/>
      <c r="F265" s="233"/>
      <c r="G265" s="233"/>
      <c r="H265" s="233"/>
      <c r="I265" s="233"/>
      <c r="J265" s="233"/>
      <c r="K265" s="233"/>
      <c r="L265" s="34" t="s">
        <v>36</v>
      </c>
      <c r="M265" s="34" t="s">
        <v>28</v>
      </c>
      <c r="N265" s="62"/>
      <c r="O265" s="63"/>
      <c r="P265" s="62"/>
      <c r="Q265" s="62"/>
      <c r="R265" s="62"/>
      <c r="S265" s="62"/>
      <c r="T265" s="39"/>
    </row>
    <row r="266" spans="1:20" ht="14.25" customHeight="1">
      <c r="A266" s="240"/>
      <c r="B266" s="237"/>
      <c r="C266" s="238"/>
      <c r="D266" s="233"/>
      <c r="E266" s="233"/>
      <c r="F266" s="233"/>
      <c r="G266" s="233"/>
      <c r="H266" s="233"/>
      <c r="I266" s="233"/>
      <c r="J266" s="233"/>
      <c r="K266" s="233"/>
      <c r="L266" s="34" t="s">
        <v>33</v>
      </c>
      <c r="M266" s="34" t="s">
        <v>27</v>
      </c>
      <c r="N266" s="62"/>
      <c r="O266" s="77"/>
      <c r="P266" s="62"/>
      <c r="Q266" s="62"/>
      <c r="R266" s="62"/>
      <c r="S266" s="62"/>
      <c r="T266" s="39"/>
    </row>
    <row r="267" spans="1:20">
      <c r="A267" s="240"/>
      <c r="B267" s="237"/>
      <c r="C267" s="238"/>
      <c r="D267" s="233"/>
      <c r="E267" s="233"/>
      <c r="F267" s="233"/>
      <c r="G267" s="233"/>
      <c r="H267" s="233"/>
      <c r="I267" s="233"/>
      <c r="J267" s="233"/>
      <c r="K267" s="233"/>
      <c r="L267" s="34" t="s">
        <v>33</v>
      </c>
      <c r="M267" s="34" t="s">
        <v>30</v>
      </c>
      <c r="N267" s="62"/>
      <c r="O267" s="62"/>
      <c r="P267" s="62"/>
      <c r="Q267" s="62"/>
      <c r="R267" s="62"/>
      <c r="S267" s="62"/>
      <c r="T267" s="39"/>
    </row>
    <row r="268" spans="1:20" ht="78.75">
      <c r="A268" s="54" t="s">
        <v>492</v>
      </c>
      <c r="B268" s="45">
        <v>2200</v>
      </c>
      <c r="C268" s="46" t="s">
        <v>25</v>
      </c>
      <c r="D268" s="46" t="s">
        <v>25</v>
      </c>
      <c r="E268" s="46" t="s">
        <v>25</v>
      </c>
      <c r="F268" s="46" t="s">
        <v>25</v>
      </c>
      <c r="G268" s="46" t="s">
        <v>25</v>
      </c>
      <c r="H268" s="46" t="s">
        <v>25</v>
      </c>
      <c r="I268" s="46" t="s">
        <v>25</v>
      </c>
      <c r="J268" s="46" t="s">
        <v>25</v>
      </c>
      <c r="K268" s="46" t="s">
        <v>25</v>
      </c>
      <c r="L268" s="51"/>
      <c r="M268" s="51"/>
      <c r="N268" s="55">
        <f t="shared" ref="N268:S268" si="95">N269+N291+N296</f>
        <v>258021.7</v>
      </c>
      <c r="O268" s="55">
        <f t="shared" si="95"/>
        <v>247172.1</v>
      </c>
      <c r="P268" s="52">
        <f t="shared" si="95"/>
        <v>373147.5</v>
      </c>
      <c r="Q268" s="55">
        <f t="shared" si="95"/>
        <v>792469.7</v>
      </c>
      <c r="R268" s="55">
        <f t="shared" si="95"/>
        <v>1040056.6</v>
      </c>
      <c r="S268" s="55">
        <f t="shared" si="95"/>
        <v>1244553.5</v>
      </c>
      <c r="T268" s="39"/>
    </row>
    <row r="269" spans="1:20" ht="61.5" customHeight="1">
      <c r="A269" s="54" t="s">
        <v>274</v>
      </c>
      <c r="B269" s="45">
        <v>2201</v>
      </c>
      <c r="C269" s="46" t="s">
        <v>25</v>
      </c>
      <c r="D269" s="46" t="s">
        <v>25</v>
      </c>
      <c r="E269" s="46" t="s">
        <v>25</v>
      </c>
      <c r="F269" s="46" t="s">
        <v>25</v>
      </c>
      <c r="G269" s="46" t="s">
        <v>25</v>
      </c>
      <c r="H269" s="46" t="s">
        <v>25</v>
      </c>
      <c r="I269" s="46" t="s">
        <v>25</v>
      </c>
      <c r="J269" s="46" t="s">
        <v>25</v>
      </c>
      <c r="K269" s="46" t="s">
        <v>25</v>
      </c>
      <c r="L269" s="51"/>
      <c r="M269" s="51"/>
      <c r="N269" s="78">
        <f t="shared" ref="N269:S269" si="96">N270+N271+N272+N273+N274+N275+N276+N279+N280+N281+N282+N283+N284+N285</f>
        <v>0</v>
      </c>
      <c r="O269" s="78">
        <f t="shared" si="96"/>
        <v>0</v>
      </c>
      <c r="P269" s="78">
        <f t="shared" si="96"/>
        <v>0</v>
      </c>
      <c r="Q269" s="78">
        <f t="shared" si="96"/>
        <v>0</v>
      </c>
      <c r="R269" s="78">
        <f t="shared" si="96"/>
        <v>0</v>
      </c>
      <c r="S269" s="78">
        <f t="shared" si="96"/>
        <v>0</v>
      </c>
      <c r="T269" s="39"/>
    </row>
    <row r="270" spans="1:20" ht="17.25" customHeight="1">
      <c r="A270" s="54" t="s">
        <v>493</v>
      </c>
      <c r="B270" s="45">
        <v>2202</v>
      </c>
      <c r="C270" s="50"/>
      <c r="D270" s="51"/>
      <c r="E270" s="51"/>
      <c r="F270" s="51"/>
      <c r="G270" s="51"/>
      <c r="H270" s="51"/>
      <c r="I270" s="51"/>
      <c r="J270" s="51"/>
      <c r="K270" s="51"/>
      <c r="L270" s="34" t="s">
        <v>38</v>
      </c>
      <c r="M270" s="34" t="s">
        <v>26</v>
      </c>
      <c r="N270" s="61"/>
      <c r="O270" s="61"/>
      <c r="P270" s="62"/>
      <c r="Q270" s="62"/>
      <c r="R270" s="62"/>
      <c r="S270" s="62"/>
      <c r="T270" s="39"/>
    </row>
    <row r="271" spans="1:20" ht="22.5">
      <c r="A271" s="54" t="s">
        <v>494</v>
      </c>
      <c r="B271" s="45">
        <v>2203</v>
      </c>
      <c r="C271" s="50"/>
      <c r="D271" s="51"/>
      <c r="E271" s="51"/>
      <c r="F271" s="51"/>
      <c r="G271" s="51"/>
      <c r="H271" s="51"/>
      <c r="I271" s="51"/>
      <c r="J271" s="51"/>
      <c r="K271" s="51"/>
      <c r="L271" s="51"/>
      <c r="M271" s="51"/>
      <c r="N271" s="48">
        <v>0</v>
      </c>
      <c r="O271" s="48">
        <v>0</v>
      </c>
      <c r="P271" s="48">
        <v>0</v>
      </c>
      <c r="Q271" s="138">
        <v>0</v>
      </c>
      <c r="R271" s="138">
        <v>0</v>
      </c>
      <c r="S271" s="138">
        <v>0</v>
      </c>
      <c r="T271" s="39"/>
    </row>
    <row r="272" spans="1:20" ht="22.5">
      <c r="A272" s="54" t="s">
        <v>495</v>
      </c>
      <c r="B272" s="45">
        <v>2204</v>
      </c>
      <c r="C272" s="50"/>
      <c r="D272" s="51"/>
      <c r="E272" s="51"/>
      <c r="F272" s="51"/>
      <c r="G272" s="51"/>
      <c r="H272" s="51"/>
      <c r="I272" s="51"/>
      <c r="J272" s="51"/>
      <c r="K272" s="51"/>
      <c r="L272" s="51"/>
      <c r="M272" s="51"/>
      <c r="N272" s="48">
        <v>0</v>
      </c>
      <c r="O272" s="48">
        <v>0</v>
      </c>
      <c r="P272" s="48">
        <v>0</v>
      </c>
      <c r="Q272" s="138">
        <v>0</v>
      </c>
      <c r="R272" s="138">
        <v>0</v>
      </c>
      <c r="S272" s="138">
        <v>0</v>
      </c>
      <c r="T272" s="39"/>
    </row>
    <row r="273" spans="1:20" ht="45">
      <c r="A273" s="54" t="s">
        <v>496</v>
      </c>
      <c r="B273" s="45">
        <v>2205</v>
      </c>
      <c r="C273" s="50"/>
      <c r="D273" s="51"/>
      <c r="E273" s="51"/>
      <c r="F273" s="51"/>
      <c r="G273" s="51"/>
      <c r="H273" s="51"/>
      <c r="I273" s="51"/>
      <c r="J273" s="51"/>
      <c r="K273" s="51"/>
      <c r="L273" s="51"/>
      <c r="M273" s="51"/>
      <c r="N273" s="48">
        <v>0</v>
      </c>
      <c r="O273" s="48">
        <v>0</v>
      </c>
      <c r="P273" s="48">
        <v>0</v>
      </c>
      <c r="Q273" s="138">
        <v>0</v>
      </c>
      <c r="R273" s="138">
        <v>0</v>
      </c>
      <c r="S273" s="138">
        <v>0</v>
      </c>
      <c r="T273" s="39"/>
    </row>
    <row r="274" spans="1:20" ht="56.25">
      <c r="A274" s="54" t="s">
        <v>497</v>
      </c>
      <c r="B274" s="45">
        <v>2206</v>
      </c>
      <c r="C274" s="50"/>
      <c r="D274" s="51"/>
      <c r="E274" s="51"/>
      <c r="F274" s="51"/>
      <c r="G274" s="51"/>
      <c r="H274" s="51"/>
      <c r="I274" s="51"/>
      <c r="J274" s="51"/>
      <c r="K274" s="51"/>
      <c r="L274" s="51"/>
      <c r="M274" s="51"/>
      <c r="N274" s="48">
        <v>0</v>
      </c>
      <c r="O274" s="48">
        <v>0</v>
      </c>
      <c r="P274" s="48">
        <v>0</v>
      </c>
      <c r="Q274" s="138">
        <v>0</v>
      </c>
      <c r="R274" s="138">
        <v>0</v>
      </c>
      <c r="S274" s="138">
        <v>0</v>
      </c>
      <c r="T274" s="39"/>
    </row>
    <row r="275" spans="1:20">
      <c r="A275" s="54" t="s">
        <v>498</v>
      </c>
      <c r="B275" s="45">
        <v>2207</v>
      </c>
      <c r="C275" s="50"/>
      <c r="D275" s="51"/>
      <c r="E275" s="51"/>
      <c r="F275" s="51"/>
      <c r="G275" s="51"/>
      <c r="H275" s="51"/>
      <c r="I275" s="51"/>
      <c r="J275" s="51"/>
      <c r="K275" s="51"/>
      <c r="L275" s="51"/>
      <c r="M275" s="51"/>
      <c r="N275" s="48">
        <v>0</v>
      </c>
      <c r="O275" s="48">
        <v>0</v>
      </c>
      <c r="P275" s="48">
        <v>0</v>
      </c>
      <c r="Q275" s="138">
        <v>0</v>
      </c>
      <c r="R275" s="138">
        <v>0</v>
      </c>
      <c r="S275" s="138">
        <v>0</v>
      </c>
      <c r="T275" s="39"/>
    </row>
    <row r="276" spans="1:20">
      <c r="A276" s="54" t="s">
        <v>499</v>
      </c>
      <c r="B276" s="45">
        <v>2208</v>
      </c>
      <c r="C276" s="50"/>
      <c r="D276" s="51"/>
      <c r="E276" s="51"/>
      <c r="F276" s="51"/>
      <c r="G276" s="51"/>
      <c r="H276" s="51"/>
      <c r="I276" s="51"/>
      <c r="J276" s="51"/>
      <c r="K276" s="51"/>
      <c r="L276" s="34" t="s">
        <v>29</v>
      </c>
      <c r="M276" s="34" t="s">
        <v>39</v>
      </c>
      <c r="N276" s="48">
        <v>0</v>
      </c>
      <c r="O276" s="48">
        <v>0</v>
      </c>
      <c r="P276" s="48">
        <v>0</v>
      </c>
      <c r="Q276" s="138">
        <v>0</v>
      </c>
      <c r="R276" s="138">
        <v>0</v>
      </c>
      <c r="S276" s="138">
        <v>0</v>
      </c>
      <c r="T276" s="39"/>
    </row>
    <row r="277" spans="1:20">
      <c r="A277" s="54"/>
      <c r="B277" s="45"/>
      <c r="C277" s="50"/>
      <c r="D277" s="51"/>
      <c r="E277" s="51"/>
      <c r="F277" s="51"/>
      <c r="G277" s="51"/>
      <c r="H277" s="51"/>
      <c r="I277" s="51"/>
      <c r="J277" s="51"/>
      <c r="K277" s="51"/>
      <c r="L277" s="34"/>
      <c r="M277" s="34"/>
      <c r="N277" s="48"/>
      <c r="O277" s="48"/>
      <c r="P277" s="48"/>
      <c r="Q277" s="138"/>
      <c r="R277" s="138"/>
      <c r="S277" s="138"/>
      <c r="T277" s="39"/>
    </row>
    <row r="278" spans="1:20">
      <c r="A278" s="54"/>
      <c r="B278" s="45"/>
      <c r="C278" s="50"/>
      <c r="D278" s="51"/>
      <c r="E278" s="51"/>
      <c r="F278" s="51"/>
      <c r="G278" s="51"/>
      <c r="H278" s="51"/>
      <c r="I278" s="51"/>
      <c r="J278" s="51"/>
      <c r="K278" s="51"/>
      <c r="L278" s="34"/>
      <c r="M278" s="34"/>
      <c r="N278" s="48"/>
      <c r="O278" s="48"/>
      <c r="P278" s="48"/>
      <c r="Q278" s="138"/>
      <c r="R278" s="138"/>
      <c r="S278" s="138"/>
      <c r="T278" s="39"/>
    </row>
    <row r="279" spans="1:20" ht="56.25">
      <c r="A279" s="54" t="s">
        <v>500</v>
      </c>
      <c r="B279" s="45">
        <v>2209</v>
      </c>
      <c r="C279" s="50"/>
      <c r="D279" s="51"/>
      <c r="E279" s="51"/>
      <c r="F279" s="51"/>
      <c r="G279" s="51"/>
      <c r="H279" s="51"/>
      <c r="I279" s="51"/>
      <c r="J279" s="51"/>
      <c r="K279" s="51"/>
      <c r="L279" s="51"/>
      <c r="M279" s="51"/>
      <c r="N279" s="48">
        <v>0</v>
      </c>
      <c r="O279" s="48">
        <v>0</v>
      </c>
      <c r="P279" s="48">
        <v>0</v>
      </c>
      <c r="Q279" s="138">
        <v>0</v>
      </c>
      <c r="R279" s="138">
        <v>0</v>
      </c>
      <c r="S279" s="138">
        <v>0</v>
      </c>
      <c r="T279" s="39"/>
    </row>
    <row r="280" spans="1:20" ht="78.75">
      <c r="A280" s="54" t="s">
        <v>501</v>
      </c>
      <c r="B280" s="45">
        <v>2210</v>
      </c>
      <c r="C280" s="50"/>
      <c r="D280" s="51"/>
      <c r="E280" s="51"/>
      <c r="F280" s="51"/>
      <c r="G280" s="51"/>
      <c r="H280" s="51"/>
      <c r="I280" s="51"/>
      <c r="J280" s="51"/>
      <c r="K280" s="51"/>
      <c r="L280" s="51"/>
      <c r="M280" s="51"/>
      <c r="N280" s="48">
        <v>0</v>
      </c>
      <c r="O280" s="48">
        <v>0</v>
      </c>
      <c r="P280" s="48">
        <v>0</v>
      </c>
      <c r="Q280" s="138">
        <v>0</v>
      </c>
      <c r="R280" s="138">
        <v>0</v>
      </c>
      <c r="S280" s="138">
        <v>0</v>
      </c>
      <c r="T280" s="39"/>
    </row>
    <row r="281" spans="1:20" ht="33.75">
      <c r="A281" s="54" t="s">
        <v>502</v>
      </c>
      <c r="B281" s="45">
        <v>2211</v>
      </c>
      <c r="C281" s="50"/>
      <c r="D281" s="51"/>
      <c r="E281" s="51"/>
      <c r="F281" s="51"/>
      <c r="G281" s="51"/>
      <c r="H281" s="51"/>
      <c r="I281" s="51"/>
      <c r="J281" s="51"/>
      <c r="K281" s="51"/>
      <c r="L281" s="51"/>
      <c r="M281" s="51"/>
      <c r="N281" s="48">
        <v>0</v>
      </c>
      <c r="O281" s="48">
        <v>0</v>
      </c>
      <c r="P281" s="48">
        <v>0</v>
      </c>
      <c r="Q281" s="138">
        <v>0</v>
      </c>
      <c r="R281" s="138">
        <v>0</v>
      </c>
      <c r="S281" s="138">
        <v>0</v>
      </c>
      <c r="T281" s="39"/>
    </row>
    <row r="282" spans="1:20" ht="45">
      <c r="A282" s="54" t="s">
        <v>503</v>
      </c>
      <c r="B282" s="45">
        <v>2212</v>
      </c>
      <c r="C282" s="50"/>
      <c r="D282" s="51"/>
      <c r="E282" s="51"/>
      <c r="F282" s="51"/>
      <c r="G282" s="51"/>
      <c r="H282" s="51"/>
      <c r="I282" s="51"/>
      <c r="J282" s="51"/>
      <c r="K282" s="51"/>
      <c r="L282" s="51"/>
      <c r="M282" s="51"/>
      <c r="N282" s="48">
        <v>0</v>
      </c>
      <c r="O282" s="48">
        <v>0</v>
      </c>
      <c r="P282" s="48">
        <v>0</v>
      </c>
      <c r="Q282" s="138">
        <v>0</v>
      </c>
      <c r="R282" s="138">
        <v>0</v>
      </c>
      <c r="S282" s="138">
        <v>0</v>
      </c>
      <c r="T282" s="39"/>
    </row>
    <row r="283" spans="1:20" ht="56.25">
      <c r="A283" s="54" t="s">
        <v>504</v>
      </c>
      <c r="B283" s="45">
        <v>2213</v>
      </c>
      <c r="C283" s="50"/>
      <c r="D283" s="51"/>
      <c r="E283" s="51"/>
      <c r="F283" s="51"/>
      <c r="G283" s="51"/>
      <c r="H283" s="51"/>
      <c r="I283" s="51"/>
      <c r="J283" s="51"/>
      <c r="K283" s="51"/>
      <c r="L283" s="51"/>
      <c r="M283" s="51"/>
      <c r="N283" s="48">
        <v>0</v>
      </c>
      <c r="O283" s="48">
        <v>0</v>
      </c>
      <c r="P283" s="48">
        <v>0</v>
      </c>
      <c r="Q283" s="138">
        <v>0</v>
      </c>
      <c r="R283" s="138">
        <v>0</v>
      </c>
      <c r="S283" s="138">
        <v>0</v>
      </c>
      <c r="T283" s="39"/>
    </row>
    <row r="284" spans="1:20" ht="33.75">
      <c r="A284" s="54" t="s">
        <v>505</v>
      </c>
      <c r="B284" s="45">
        <v>2214</v>
      </c>
      <c r="C284" s="50"/>
      <c r="D284" s="51"/>
      <c r="E284" s="51"/>
      <c r="F284" s="51"/>
      <c r="G284" s="51"/>
      <c r="H284" s="51"/>
      <c r="I284" s="51"/>
      <c r="J284" s="51"/>
      <c r="K284" s="51"/>
      <c r="L284" s="51"/>
      <c r="M284" s="51"/>
      <c r="N284" s="48">
        <v>0</v>
      </c>
      <c r="O284" s="48">
        <v>0</v>
      </c>
      <c r="P284" s="48">
        <v>0</v>
      </c>
      <c r="Q284" s="138">
        <v>0</v>
      </c>
      <c r="R284" s="138">
        <v>0</v>
      </c>
      <c r="S284" s="138">
        <v>0</v>
      </c>
      <c r="T284" s="39"/>
    </row>
    <row r="285" spans="1:20" ht="56.25">
      <c r="A285" s="54" t="s">
        <v>506</v>
      </c>
      <c r="B285" s="45">
        <v>2215</v>
      </c>
      <c r="C285" s="50"/>
      <c r="D285" s="51"/>
      <c r="E285" s="51"/>
      <c r="F285" s="51"/>
      <c r="G285" s="51"/>
      <c r="H285" s="51"/>
      <c r="I285" s="51"/>
      <c r="J285" s="51"/>
      <c r="K285" s="51"/>
      <c r="L285" s="51"/>
      <c r="M285" s="51"/>
      <c r="N285" s="48">
        <v>0</v>
      </c>
      <c r="O285" s="48">
        <v>0</v>
      </c>
      <c r="P285" s="48">
        <v>0</v>
      </c>
      <c r="Q285" s="138">
        <v>0</v>
      </c>
      <c r="R285" s="138">
        <v>0</v>
      </c>
      <c r="S285" s="138">
        <v>0</v>
      </c>
      <c r="T285" s="39"/>
    </row>
    <row r="286" spans="1:20" ht="54.75" customHeight="1">
      <c r="A286" s="54" t="s">
        <v>302</v>
      </c>
      <c r="B286" s="74">
        <v>2216</v>
      </c>
      <c r="C286" s="50"/>
      <c r="D286" s="51"/>
      <c r="E286" s="51"/>
      <c r="F286" s="51"/>
      <c r="G286" s="51"/>
      <c r="H286" s="51"/>
      <c r="I286" s="51"/>
      <c r="J286" s="51"/>
      <c r="K286" s="51"/>
      <c r="L286" s="51"/>
      <c r="M286" s="51"/>
      <c r="N286" s="48"/>
      <c r="O286" s="48"/>
      <c r="P286" s="48"/>
      <c r="Q286" s="138"/>
      <c r="R286" s="138"/>
      <c r="S286" s="138"/>
      <c r="T286" s="39"/>
    </row>
    <row r="287" spans="1:20" ht="56.25">
      <c r="A287" s="54" t="s">
        <v>303</v>
      </c>
      <c r="B287" s="74">
        <v>2217</v>
      </c>
      <c r="C287" s="50"/>
      <c r="D287" s="51"/>
      <c r="E287" s="51"/>
      <c r="F287" s="51"/>
      <c r="G287" s="51"/>
      <c r="H287" s="51"/>
      <c r="I287" s="51"/>
      <c r="J287" s="51"/>
      <c r="K287" s="51"/>
      <c r="L287" s="51"/>
      <c r="M287" s="51"/>
      <c r="N287" s="48"/>
      <c r="O287" s="48"/>
      <c r="P287" s="48"/>
      <c r="Q287" s="138"/>
      <c r="R287" s="138"/>
      <c r="S287" s="138"/>
      <c r="T287" s="39"/>
    </row>
    <row r="288" spans="1:20" ht="71.25" customHeight="1">
      <c r="A288" s="54" t="s">
        <v>304</v>
      </c>
      <c r="B288" s="74">
        <v>2218</v>
      </c>
      <c r="C288" s="50"/>
      <c r="D288" s="51"/>
      <c r="E288" s="51"/>
      <c r="F288" s="51"/>
      <c r="G288" s="51"/>
      <c r="H288" s="51"/>
      <c r="I288" s="51"/>
      <c r="J288" s="51"/>
      <c r="K288" s="51"/>
      <c r="L288" s="51"/>
      <c r="M288" s="51"/>
      <c r="N288" s="48"/>
      <c r="O288" s="48"/>
      <c r="P288" s="48"/>
      <c r="Q288" s="138"/>
      <c r="R288" s="138"/>
      <c r="S288" s="138"/>
      <c r="T288" s="39"/>
    </row>
    <row r="289" spans="1:20" ht="71.25" customHeight="1">
      <c r="A289" s="54" t="s">
        <v>305</v>
      </c>
      <c r="B289" s="74">
        <v>2219</v>
      </c>
      <c r="C289" s="50"/>
      <c r="D289" s="51"/>
      <c r="E289" s="51"/>
      <c r="F289" s="51"/>
      <c r="G289" s="51"/>
      <c r="H289" s="51"/>
      <c r="I289" s="51"/>
      <c r="J289" s="51"/>
      <c r="K289" s="51"/>
      <c r="L289" s="51"/>
      <c r="M289" s="51"/>
      <c r="N289" s="48"/>
      <c r="O289" s="48"/>
      <c r="P289" s="48"/>
      <c r="Q289" s="138"/>
      <c r="R289" s="138"/>
      <c r="S289" s="138"/>
      <c r="T289" s="39"/>
    </row>
    <row r="290" spans="1:20" ht="57.75" customHeight="1">
      <c r="A290" s="54" t="s">
        <v>306</v>
      </c>
      <c r="B290" s="74">
        <v>2220</v>
      </c>
      <c r="C290" s="50"/>
      <c r="D290" s="51"/>
      <c r="E290" s="51"/>
      <c r="F290" s="51"/>
      <c r="G290" s="51"/>
      <c r="H290" s="51"/>
      <c r="I290" s="51"/>
      <c r="J290" s="51"/>
      <c r="K290" s="51"/>
      <c r="L290" s="51"/>
      <c r="M290" s="51"/>
      <c r="N290" s="48"/>
      <c r="O290" s="48"/>
      <c r="P290" s="48"/>
      <c r="Q290" s="138"/>
      <c r="R290" s="138"/>
      <c r="S290" s="138"/>
      <c r="T290" s="39"/>
    </row>
    <row r="291" spans="1:20" ht="78.75">
      <c r="A291" s="54" t="s">
        <v>507</v>
      </c>
      <c r="B291" s="74">
        <v>2300</v>
      </c>
      <c r="C291" s="46" t="s">
        <v>25</v>
      </c>
      <c r="D291" s="46" t="s">
        <v>25</v>
      </c>
      <c r="E291" s="46" t="s">
        <v>25</v>
      </c>
      <c r="F291" s="46" t="s">
        <v>25</v>
      </c>
      <c r="G291" s="46" t="s">
        <v>25</v>
      </c>
      <c r="H291" s="46" t="s">
        <v>25</v>
      </c>
      <c r="I291" s="46" t="s">
        <v>25</v>
      </c>
      <c r="J291" s="46" t="s">
        <v>25</v>
      </c>
      <c r="K291" s="46" t="s">
        <v>25</v>
      </c>
      <c r="L291" s="51"/>
      <c r="M291" s="51"/>
      <c r="N291" s="55">
        <f t="shared" ref="N291:S291" si="97">N292+N293+N294+N295</f>
        <v>0</v>
      </c>
      <c r="O291" s="55">
        <f t="shared" si="97"/>
        <v>0</v>
      </c>
      <c r="P291" s="55">
        <f t="shared" si="97"/>
        <v>0</v>
      </c>
      <c r="Q291" s="55">
        <f t="shared" si="97"/>
        <v>0</v>
      </c>
      <c r="R291" s="55">
        <f t="shared" si="97"/>
        <v>0</v>
      </c>
      <c r="S291" s="55">
        <f t="shared" si="97"/>
        <v>0</v>
      </c>
      <c r="T291" s="39"/>
    </row>
    <row r="292" spans="1:20" ht="22.5">
      <c r="A292" s="54" t="s">
        <v>308</v>
      </c>
      <c r="B292" s="45">
        <v>2301</v>
      </c>
      <c r="C292" s="50"/>
      <c r="D292" s="51"/>
      <c r="E292" s="51"/>
      <c r="F292" s="51"/>
      <c r="G292" s="51"/>
      <c r="H292" s="51"/>
      <c r="I292" s="51"/>
      <c r="J292" s="51"/>
      <c r="K292" s="51"/>
      <c r="L292" s="34" t="s">
        <v>36</v>
      </c>
      <c r="M292" s="34" t="s">
        <v>28</v>
      </c>
      <c r="N292" s="61"/>
      <c r="O292" s="61"/>
      <c r="P292" s="62"/>
      <c r="Q292" s="62"/>
      <c r="R292" s="62"/>
      <c r="S292" s="62"/>
      <c r="T292" s="39"/>
    </row>
    <row r="293" spans="1:20" ht="22.5">
      <c r="A293" s="54" t="s">
        <v>313</v>
      </c>
      <c r="B293" s="45">
        <v>2302</v>
      </c>
      <c r="C293" s="50"/>
      <c r="D293" s="51"/>
      <c r="E293" s="51"/>
      <c r="F293" s="51"/>
      <c r="G293" s="51"/>
      <c r="H293" s="51"/>
      <c r="I293" s="51"/>
      <c r="J293" s="51"/>
      <c r="K293" s="51"/>
      <c r="L293" s="34" t="s">
        <v>36</v>
      </c>
      <c r="M293" s="34" t="s">
        <v>28</v>
      </c>
      <c r="N293" s="61"/>
      <c r="O293" s="61"/>
      <c r="P293" s="62"/>
      <c r="Q293" s="62"/>
      <c r="R293" s="62"/>
      <c r="S293" s="62"/>
      <c r="T293" s="39"/>
    </row>
    <row r="294" spans="1:20" ht="22.5" customHeight="1">
      <c r="A294" s="236" t="s">
        <v>317</v>
      </c>
      <c r="B294" s="237">
        <v>2303</v>
      </c>
      <c r="C294" s="238"/>
      <c r="D294" s="233"/>
      <c r="E294" s="233"/>
      <c r="F294" s="233"/>
      <c r="G294" s="233"/>
      <c r="H294" s="233"/>
      <c r="I294" s="233"/>
      <c r="J294" s="233"/>
      <c r="K294" s="233"/>
      <c r="L294" s="34" t="s">
        <v>36</v>
      </c>
      <c r="M294" s="34" t="s">
        <v>28</v>
      </c>
      <c r="N294" s="61"/>
      <c r="O294" s="61"/>
      <c r="P294" s="62"/>
      <c r="Q294" s="62"/>
      <c r="R294" s="62"/>
      <c r="S294" s="62"/>
      <c r="T294" s="39"/>
    </row>
    <row r="295" spans="1:20">
      <c r="A295" s="236"/>
      <c r="B295" s="237"/>
      <c r="C295" s="238"/>
      <c r="D295" s="233"/>
      <c r="E295" s="233"/>
      <c r="F295" s="233"/>
      <c r="G295" s="233"/>
      <c r="H295" s="233"/>
      <c r="I295" s="233"/>
      <c r="J295" s="233"/>
      <c r="K295" s="233"/>
      <c r="L295" s="34" t="s">
        <v>36</v>
      </c>
      <c r="M295" s="34" t="s">
        <v>29</v>
      </c>
      <c r="N295" s="63"/>
      <c r="O295" s="61"/>
      <c r="P295" s="62"/>
      <c r="Q295" s="62"/>
      <c r="R295" s="62"/>
      <c r="S295" s="62"/>
      <c r="T295" s="39"/>
    </row>
    <row r="296" spans="1:20" ht="81.75" customHeight="1">
      <c r="A296" s="79" t="s">
        <v>508</v>
      </c>
      <c r="B296" s="74">
        <v>2400</v>
      </c>
      <c r="C296" s="46" t="s">
        <v>25</v>
      </c>
      <c r="D296" s="46" t="s">
        <v>25</v>
      </c>
      <c r="E296" s="46" t="s">
        <v>25</v>
      </c>
      <c r="F296" s="46" t="s">
        <v>25</v>
      </c>
      <c r="G296" s="46" t="s">
        <v>25</v>
      </c>
      <c r="H296" s="46" t="s">
        <v>25</v>
      </c>
      <c r="I296" s="46" t="s">
        <v>25</v>
      </c>
      <c r="J296" s="46" t="s">
        <v>25</v>
      </c>
      <c r="K296" s="46" t="s">
        <v>25</v>
      </c>
      <c r="L296" s="51"/>
      <c r="M296" s="51"/>
      <c r="N296" s="55">
        <f t="shared" ref="N296:S296" si="98">N297</f>
        <v>258021.7</v>
      </c>
      <c r="O296" s="55">
        <f t="shared" si="98"/>
        <v>247172.1</v>
      </c>
      <c r="P296" s="55">
        <f t="shared" si="98"/>
        <v>373147.5</v>
      </c>
      <c r="Q296" s="55">
        <f t="shared" si="98"/>
        <v>792469.7</v>
      </c>
      <c r="R296" s="55">
        <f t="shared" si="98"/>
        <v>1040056.6</v>
      </c>
      <c r="S296" s="55">
        <f t="shared" si="98"/>
        <v>1244553.5</v>
      </c>
      <c r="T296" s="39"/>
    </row>
    <row r="297" spans="1:20" ht="19.5" customHeight="1">
      <c r="A297" s="54" t="s">
        <v>327</v>
      </c>
      <c r="B297" s="45">
        <v>2401</v>
      </c>
      <c r="C297" s="50"/>
      <c r="D297" s="51"/>
      <c r="E297" s="51"/>
      <c r="F297" s="51"/>
      <c r="G297" s="51"/>
      <c r="H297" s="51"/>
      <c r="I297" s="51"/>
      <c r="J297" s="51"/>
      <c r="K297" s="51"/>
      <c r="L297" s="34" t="s">
        <v>34</v>
      </c>
      <c r="M297" s="34" t="s">
        <v>26</v>
      </c>
      <c r="N297" s="62">
        <v>258021.7</v>
      </c>
      <c r="O297" s="62">
        <v>247172.1</v>
      </c>
      <c r="P297" s="67">
        <v>373147.5</v>
      </c>
      <c r="Q297" s="55">
        <v>792469.7</v>
      </c>
      <c r="R297" s="55">
        <v>1040056.6</v>
      </c>
      <c r="S297" s="55">
        <v>1244553.5</v>
      </c>
      <c r="T297" s="39"/>
    </row>
    <row r="298" spans="1:20" ht="113.25" customHeight="1">
      <c r="A298" s="54" t="s">
        <v>509</v>
      </c>
      <c r="B298" s="45">
        <v>2500</v>
      </c>
      <c r="C298" s="46" t="s">
        <v>25</v>
      </c>
      <c r="D298" s="46" t="s">
        <v>25</v>
      </c>
      <c r="E298" s="46" t="s">
        <v>25</v>
      </c>
      <c r="F298" s="46" t="s">
        <v>25</v>
      </c>
      <c r="G298" s="46" t="s">
        <v>25</v>
      </c>
      <c r="H298" s="46" t="s">
        <v>25</v>
      </c>
      <c r="I298" s="46" t="s">
        <v>25</v>
      </c>
      <c r="J298" s="46" t="s">
        <v>25</v>
      </c>
      <c r="K298" s="46" t="s">
        <v>25</v>
      </c>
      <c r="L298" s="51"/>
      <c r="M298" s="51"/>
      <c r="N298" s="55">
        <f t="shared" ref="N298:S298" si="99">N299+N332</f>
        <v>0</v>
      </c>
      <c r="O298" s="55">
        <f t="shared" si="99"/>
        <v>0</v>
      </c>
      <c r="P298" s="55">
        <f t="shared" si="99"/>
        <v>0</v>
      </c>
      <c r="Q298" s="55">
        <f t="shared" si="99"/>
        <v>0</v>
      </c>
      <c r="R298" s="55">
        <f t="shared" si="99"/>
        <v>0</v>
      </c>
      <c r="S298" s="55">
        <f t="shared" si="99"/>
        <v>0</v>
      </c>
      <c r="T298" s="39"/>
    </row>
    <row r="299" spans="1:20" ht="45">
      <c r="A299" s="54" t="s">
        <v>333</v>
      </c>
      <c r="B299" s="45">
        <v>2501</v>
      </c>
      <c r="C299" s="46" t="s">
        <v>25</v>
      </c>
      <c r="D299" s="46" t="s">
        <v>25</v>
      </c>
      <c r="E299" s="46" t="s">
        <v>25</v>
      </c>
      <c r="F299" s="46" t="s">
        <v>25</v>
      </c>
      <c r="G299" s="46" t="s">
        <v>25</v>
      </c>
      <c r="H299" s="46" t="s">
        <v>25</v>
      </c>
      <c r="I299" s="46" t="s">
        <v>25</v>
      </c>
      <c r="J299" s="46" t="s">
        <v>25</v>
      </c>
      <c r="K299" s="46" t="s">
        <v>25</v>
      </c>
      <c r="L299" s="51"/>
      <c r="M299" s="51"/>
      <c r="N299" s="55">
        <f>N300+N301+N302+N303+N304+N305+N311+N314+N318+N319+N320+N323+N325+N327+N330</f>
        <v>0</v>
      </c>
      <c r="O299" s="55">
        <f t="shared" ref="O299:S299" si="100">O300+O301+O302+O303+O304+O305+O311+O314+O318+O319+O320+O323+O325+O327+O330</f>
        <v>0</v>
      </c>
      <c r="P299" s="55">
        <f t="shared" si="100"/>
        <v>0</v>
      </c>
      <c r="Q299" s="55">
        <f t="shared" si="100"/>
        <v>0</v>
      </c>
      <c r="R299" s="55">
        <f t="shared" si="100"/>
        <v>0</v>
      </c>
      <c r="S299" s="55">
        <f t="shared" si="100"/>
        <v>0</v>
      </c>
      <c r="T299" s="39"/>
    </row>
    <row r="300" spans="1:20" ht="45">
      <c r="A300" s="54" t="s">
        <v>334</v>
      </c>
      <c r="B300" s="45">
        <v>2502</v>
      </c>
      <c r="C300" s="50"/>
      <c r="D300" s="51"/>
      <c r="E300" s="51"/>
      <c r="F300" s="51"/>
      <c r="G300" s="51"/>
      <c r="H300" s="51"/>
      <c r="I300" s="51"/>
      <c r="J300" s="51"/>
      <c r="K300" s="51"/>
      <c r="L300" s="34" t="s">
        <v>26</v>
      </c>
      <c r="M300" s="34" t="s">
        <v>30</v>
      </c>
      <c r="N300" s="61"/>
      <c r="O300" s="61"/>
      <c r="P300" s="62"/>
      <c r="Q300" s="62"/>
      <c r="R300" s="62"/>
      <c r="S300" s="62"/>
      <c r="T300" s="39"/>
    </row>
    <row r="301" spans="1:20" ht="78.75">
      <c r="A301" s="54" t="s">
        <v>510</v>
      </c>
      <c r="B301" s="45">
        <v>2504</v>
      </c>
      <c r="C301" s="50"/>
      <c r="D301" s="51"/>
      <c r="E301" s="51"/>
      <c r="F301" s="51"/>
      <c r="G301" s="51"/>
      <c r="H301" s="51"/>
      <c r="I301" s="51"/>
      <c r="J301" s="51"/>
      <c r="K301" s="51"/>
      <c r="L301" s="34" t="s">
        <v>26</v>
      </c>
      <c r="M301" s="34" t="s">
        <v>34</v>
      </c>
      <c r="N301" s="61"/>
      <c r="O301" s="61"/>
      <c r="P301" s="62"/>
      <c r="Q301" s="62"/>
      <c r="R301" s="62"/>
      <c r="S301" s="62"/>
      <c r="T301" s="39"/>
    </row>
    <row r="302" spans="1:20" ht="78.75">
      <c r="A302" s="54" t="s">
        <v>511</v>
      </c>
      <c r="B302" s="45">
        <v>2505</v>
      </c>
      <c r="C302" s="50"/>
      <c r="D302" s="51"/>
      <c r="E302" s="51"/>
      <c r="F302" s="51"/>
      <c r="G302" s="51"/>
      <c r="H302" s="51"/>
      <c r="I302" s="51"/>
      <c r="J302" s="51"/>
      <c r="K302" s="51"/>
      <c r="L302" s="34" t="s">
        <v>32</v>
      </c>
      <c r="M302" s="34" t="s">
        <v>27</v>
      </c>
      <c r="N302" s="61"/>
      <c r="O302" s="61"/>
      <c r="P302" s="62"/>
      <c r="Q302" s="62"/>
      <c r="R302" s="62"/>
      <c r="S302" s="62"/>
      <c r="T302" s="39"/>
    </row>
    <row r="303" spans="1:20" ht="78.75">
      <c r="A303" s="54" t="s">
        <v>512</v>
      </c>
      <c r="B303" s="45">
        <v>2506</v>
      </c>
      <c r="C303" s="50"/>
      <c r="D303" s="51"/>
      <c r="E303" s="51"/>
      <c r="F303" s="51"/>
      <c r="G303" s="51"/>
      <c r="H303" s="51"/>
      <c r="I303" s="80"/>
      <c r="J303" s="51"/>
      <c r="K303" s="51"/>
      <c r="L303" s="34" t="s">
        <v>36</v>
      </c>
      <c r="M303" s="34" t="s">
        <v>29</v>
      </c>
      <c r="N303" s="61"/>
      <c r="O303" s="61"/>
      <c r="P303" s="62"/>
      <c r="Q303" s="62"/>
      <c r="R303" s="62"/>
      <c r="S303" s="62"/>
      <c r="T303" s="39"/>
    </row>
    <row r="304" spans="1:20" ht="56.25" customHeight="1">
      <c r="A304" s="54" t="s">
        <v>357</v>
      </c>
      <c r="B304" s="45">
        <v>2507</v>
      </c>
      <c r="C304" s="50"/>
      <c r="D304" s="51"/>
      <c r="E304" s="51"/>
      <c r="F304" s="51"/>
      <c r="G304" s="51"/>
      <c r="H304" s="51"/>
      <c r="I304" s="51"/>
      <c r="J304" s="51"/>
      <c r="K304" s="51"/>
      <c r="L304" s="34" t="s">
        <v>38</v>
      </c>
      <c r="M304" s="34" t="s">
        <v>26</v>
      </c>
      <c r="N304" s="61"/>
      <c r="O304" s="61"/>
      <c r="P304" s="62"/>
      <c r="Q304" s="62"/>
      <c r="R304" s="62"/>
      <c r="S304" s="62"/>
      <c r="T304" s="39"/>
    </row>
    <row r="305" spans="1:20" ht="33.75" customHeight="1">
      <c r="A305" s="236" t="s">
        <v>363</v>
      </c>
      <c r="B305" s="237">
        <v>2508</v>
      </c>
      <c r="C305" s="238"/>
      <c r="D305" s="233"/>
      <c r="E305" s="233"/>
      <c r="F305" s="233"/>
      <c r="G305" s="233"/>
      <c r="H305" s="233"/>
      <c r="I305" s="233"/>
      <c r="J305" s="233"/>
      <c r="K305" s="233"/>
      <c r="L305" s="51"/>
      <c r="M305" s="51"/>
      <c r="N305" s="55">
        <f t="shared" ref="N305:S305" si="101">SUM(N306:N310)</f>
        <v>0</v>
      </c>
      <c r="O305" s="55">
        <f t="shared" si="101"/>
        <v>0</v>
      </c>
      <c r="P305" s="55">
        <f t="shared" si="101"/>
        <v>0</v>
      </c>
      <c r="Q305" s="55">
        <f t="shared" si="101"/>
        <v>0</v>
      </c>
      <c r="R305" s="55">
        <f t="shared" si="101"/>
        <v>0</v>
      </c>
      <c r="S305" s="55">
        <f t="shared" si="101"/>
        <v>0</v>
      </c>
      <c r="T305" s="39"/>
    </row>
    <row r="306" spans="1:20">
      <c r="A306" s="236"/>
      <c r="B306" s="237"/>
      <c r="C306" s="238"/>
      <c r="D306" s="233"/>
      <c r="E306" s="233"/>
      <c r="F306" s="233"/>
      <c r="G306" s="233"/>
      <c r="H306" s="233"/>
      <c r="I306" s="233"/>
      <c r="J306" s="233"/>
      <c r="K306" s="233"/>
      <c r="L306" s="34" t="s">
        <v>32</v>
      </c>
      <c r="M306" s="34" t="s">
        <v>26</v>
      </c>
      <c r="N306" s="61"/>
      <c r="O306" s="61"/>
      <c r="P306" s="62"/>
      <c r="Q306" s="62"/>
      <c r="R306" s="62"/>
      <c r="S306" s="62"/>
      <c r="T306" s="39"/>
    </row>
    <row r="307" spans="1:20">
      <c r="A307" s="236"/>
      <c r="B307" s="237"/>
      <c r="C307" s="238"/>
      <c r="D307" s="233"/>
      <c r="E307" s="233"/>
      <c r="F307" s="233"/>
      <c r="G307" s="233"/>
      <c r="H307" s="233"/>
      <c r="I307" s="233"/>
      <c r="J307" s="233"/>
      <c r="K307" s="233"/>
      <c r="L307" s="34" t="s">
        <v>32</v>
      </c>
      <c r="M307" s="34" t="s">
        <v>27</v>
      </c>
      <c r="N307" s="61"/>
      <c r="O307" s="61"/>
      <c r="P307" s="62"/>
      <c r="Q307" s="62"/>
      <c r="R307" s="62"/>
      <c r="S307" s="62"/>
      <c r="T307" s="39"/>
    </row>
    <row r="308" spans="1:20">
      <c r="A308" s="236"/>
      <c r="B308" s="237"/>
      <c r="C308" s="238"/>
      <c r="D308" s="233"/>
      <c r="E308" s="233"/>
      <c r="F308" s="233"/>
      <c r="G308" s="233"/>
      <c r="H308" s="233"/>
      <c r="I308" s="233"/>
      <c r="J308" s="233"/>
      <c r="K308" s="233"/>
      <c r="L308" s="34" t="s">
        <v>32</v>
      </c>
      <c r="M308" s="34" t="s">
        <v>28</v>
      </c>
      <c r="N308" s="61"/>
      <c r="O308" s="61"/>
      <c r="P308" s="62"/>
      <c r="Q308" s="62"/>
      <c r="R308" s="62"/>
      <c r="S308" s="62"/>
      <c r="T308" s="39"/>
    </row>
    <row r="309" spans="1:20">
      <c r="A309" s="236"/>
      <c r="B309" s="237"/>
      <c r="C309" s="238"/>
      <c r="D309" s="233"/>
      <c r="E309" s="233"/>
      <c r="F309" s="233"/>
      <c r="G309" s="233"/>
      <c r="H309" s="233"/>
      <c r="I309" s="233"/>
      <c r="J309" s="233"/>
      <c r="K309" s="233"/>
      <c r="L309" s="34" t="s">
        <v>32</v>
      </c>
      <c r="M309" s="34" t="s">
        <v>32</v>
      </c>
      <c r="N309" s="61"/>
      <c r="O309" s="61"/>
      <c r="P309" s="62"/>
      <c r="Q309" s="62"/>
      <c r="R309" s="62"/>
      <c r="S309" s="62"/>
      <c r="T309" s="39"/>
    </row>
    <row r="310" spans="1:20">
      <c r="A310" s="236"/>
      <c r="B310" s="237"/>
      <c r="C310" s="238"/>
      <c r="D310" s="233"/>
      <c r="E310" s="233"/>
      <c r="F310" s="233"/>
      <c r="G310" s="233"/>
      <c r="H310" s="233"/>
      <c r="I310" s="233"/>
      <c r="J310" s="233"/>
      <c r="K310" s="233"/>
      <c r="L310" s="34" t="s">
        <v>32</v>
      </c>
      <c r="M310" s="34" t="s">
        <v>35</v>
      </c>
      <c r="N310" s="61"/>
      <c r="O310" s="61"/>
      <c r="P310" s="62"/>
      <c r="Q310" s="62"/>
      <c r="R310" s="62"/>
      <c r="S310" s="62"/>
      <c r="T310" s="39"/>
    </row>
    <row r="311" spans="1:20" ht="180" customHeight="1">
      <c r="A311" s="236" t="s">
        <v>513</v>
      </c>
      <c r="B311" s="237">
        <v>2509</v>
      </c>
      <c r="C311" s="238"/>
      <c r="D311" s="233"/>
      <c r="E311" s="233"/>
      <c r="F311" s="233"/>
      <c r="G311" s="233"/>
      <c r="H311" s="233"/>
      <c r="I311" s="233"/>
      <c r="J311" s="233"/>
      <c r="K311" s="233"/>
      <c r="L311" s="51"/>
      <c r="M311" s="51"/>
      <c r="N311" s="55">
        <f t="shared" ref="N311:S311" si="102">N312+N313</f>
        <v>0</v>
      </c>
      <c r="O311" s="55">
        <f t="shared" si="102"/>
        <v>0</v>
      </c>
      <c r="P311" s="55">
        <f t="shared" si="102"/>
        <v>0</v>
      </c>
      <c r="Q311" s="55">
        <f t="shared" si="102"/>
        <v>0</v>
      </c>
      <c r="R311" s="55">
        <f t="shared" si="102"/>
        <v>0</v>
      </c>
      <c r="S311" s="55">
        <f t="shared" si="102"/>
        <v>0</v>
      </c>
      <c r="T311" s="39"/>
    </row>
    <row r="312" spans="1:20">
      <c r="A312" s="236"/>
      <c r="B312" s="237"/>
      <c r="C312" s="238"/>
      <c r="D312" s="233"/>
      <c r="E312" s="233"/>
      <c r="F312" s="233"/>
      <c r="G312" s="233"/>
      <c r="H312" s="233"/>
      <c r="I312" s="233"/>
      <c r="J312" s="233"/>
      <c r="K312" s="233"/>
      <c r="L312" s="34" t="s">
        <v>32</v>
      </c>
      <c r="M312" s="34" t="s">
        <v>26</v>
      </c>
      <c r="N312" s="61"/>
      <c r="O312" s="61"/>
      <c r="P312" s="62"/>
      <c r="Q312" s="62"/>
      <c r="R312" s="62"/>
      <c r="S312" s="62"/>
      <c r="T312" s="39"/>
    </row>
    <row r="313" spans="1:20">
      <c r="A313" s="236"/>
      <c r="B313" s="237"/>
      <c r="C313" s="238"/>
      <c r="D313" s="233"/>
      <c r="E313" s="233"/>
      <c r="F313" s="233"/>
      <c r="G313" s="233"/>
      <c r="H313" s="233"/>
      <c r="I313" s="233"/>
      <c r="J313" s="233"/>
      <c r="K313" s="233"/>
      <c r="L313" s="34" t="s">
        <v>32</v>
      </c>
      <c r="M313" s="34" t="s">
        <v>27</v>
      </c>
      <c r="N313" s="61"/>
      <c r="O313" s="61"/>
      <c r="P313" s="62"/>
      <c r="Q313" s="62"/>
      <c r="R313" s="62"/>
      <c r="S313" s="62"/>
      <c r="T313" s="39"/>
    </row>
    <row r="314" spans="1:20" ht="213.75" customHeight="1">
      <c r="A314" s="236" t="s">
        <v>514</v>
      </c>
      <c r="B314" s="237">
        <v>2510</v>
      </c>
      <c r="C314" s="238"/>
      <c r="D314" s="233"/>
      <c r="E314" s="233"/>
      <c r="F314" s="233"/>
      <c r="G314" s="233"/>
      <c r="H314" s="233"/>
      <c r="I314" s="233"/>
      <c r="J314" s="233"/>
      <c r="K314" s="233"/>
      <c r="L314" s="51"/>
      <c r="M314" s="51"/>
      <c r="N314" s="55">
        <f t="shared" ref="N314:S314" si="103">N315+N316+N317</f>
        <v>0</v>
      </c>
      <c r="O314" s="55">
        <f t="shared" si="103"/>
        <v>0</v>
      </c>
      <c r="P314" s="55">
        <f t="shared" si="103"/>
        <v>0</v>
      </c>
      <c r="Q314" s="55">
        <f t="shared" si="103"/>
        <v>0</v>
      </c>
      <c r="R314" s="55">
        <f t="shared" si="103"/>
        <v>0</v>
      </c>
      <c r="S314" s="55">
        <f t="shared" si="103"/>
        <v>0</v>
      </c>
      <c r="T314" s="39"/>
    </row>
    <row r="315" spans="1:20">
      <c r="A315" s="236"/>
      <c r="B315" s="237"/>
      <c r="C315" s="238"/>
      <c r="D315" s="233"/>
      <c r="E315" s="233"/>
      <c r="F315" s="233"/>
      <c r="G315" s="233"/>
      <c r="H315" s="233"/>
      <c r="I315" s="233"/>
      <c r="J315" s="233"/>
      <c r="K315" s="233"/>
      <c r="L315" s="34" t="s">
        <v>32</v>
      </c>
      <c r="M315" s="34" t="s">
        <v>26</v>
      </c>
      <c r="N315" s="61"/>
      <c r="O315" s="61"/>
      <c r="P315" s="62"/>
      <c r="Q315" s="62"/>
      <c r="R315" s="62"/>
      <c r="S315" s="62"/>
      <c r="T315" s="39"/>
    </row>
    <row r="316" spans="1:20">
      <c r="A316" s="236"/>
      <c r="B316" s="237"/>
      <c r="C316" s="238"/>
      <c r="D316" s="233"/>
      <c r="E316" s="233"/>
      <c r="F316" s="233"/>
      <c r="G316" s="233"/>
      <c r="H316" s="233"/>
      <c r="I316" s="233"/>
      <c r="J316" s="233"/>
      <c r="K316" s="233"/>
      <c r="L316" s="34" t="s">
        <v>32</v>
      </c>
      <c r="M316" s="34" t="s">
        <v>27</v>
      </c>
      <c r="N316" s="61"/>
      <c r="O316" s="61"/>
      <c r="P316" s="62"/>
      <c r="Q316" s="62"/>
      <c r="R316" s="62"/>
      <c r="S316" s="62"/>
      <c r="T316" s="39"/>
    </row>
    <row r="317" spans="1:20">
      <c r="A317" s="236"/>
      <c r="B317" s="237"/>
      <c r="C317" s="238"/>
      <c r="D317" s="233"/>
      <c r="E317" s="233"/>
      <c r="F317" s="233"/>
      <c r="G317" s="233"/>
      <c r="H317" s="233"/>
      <c r="I317" s="233"/>
      <c r="J317" s="233"/>
      <c r="K317" s="233"/>
      <c r="L317" s="34" t="s">
        <v>32</v>
      </c>
      <c r="M317" s="34" t="s">
        <v>28</v>
      </c>
      <c r="N317" s="61"/>
      <c r="O317" s="61"/>
      <c r="P317" s="62"/>
      <c r="Q317" s="62"/>
      <c r="R317" s="62"/>
      <c r="S317" s="62"/>
      <c r="T317" s="39"/>
    </row>
    <row r="318" spans="1:20" ht="33.75">
      <c r="A318" s="54" t="s">
        <v>380</v>
      </c>
      <c r="B318" s="45">
        <v>2512</v>
      </c>
      <c r="C318" s="50"/>
      <c r="D318" s="51"/>
      <c r="E318" s="51"/>
      <c r="F318" s="51"/>
      <c r="G318" s="51"/>
      <c r="H318" s="51"/>
      <c r="I318" s="51"/>
      <c r="J318" s="51"/>
      <c r="K318" s="51"/>
      <c r="L318" s="34" t="s">
        <v>36</v>
      </c>
      <c r="M318" s="34" t="s">
        <v>28</v>
      </c>
      <c r="N318" s="61"/>
      <c r="O318" s="61"/>
      <c r="P318" s="62"/>
      <c r="Q318" s="62"/>
      <c r="R318" s="62"/>
      <c r="S318" s="62"/>
      <c r="T318" s="39"/>
    </row>
    <row r="319" spans="1:20" ht="104.25" customHeight="1">
      <c r="A319" s="54" t="s">
        <v>515</v>
      </c>
      <c r="B319" s="45">
        <v>2513</v>
      </c>
      <c r="C319" s="50"/>
      <c r="D319" s="51"/>
      <c r="E319" s="51"/>
      <c r="F319" s="51"/>
      <c r="G319" s="51"/>
      <c r="H319" s="51"/>
      <c r="I319" s="51"/>
      <c r="J319" s="51"/>
      <c r="K319" s="51"/>
      <c r="L319" s="34" t="s">
        <v>29</v>
      </c>
      <c r="M319" s="34" t="s">
        <v>30</v>
      </c>
      <c r="N319" s="61"/>
      <c r="O319" s="61"/>
      <c r="P319" s="62"/>
      <c r="Q319" s="62"/>
      <c r="R319" s="62"/>
      <c r="S319" s="62"/>
      <c r="T319" s="39"/>
    </row>
    <row r="320" spans="1:20" ht="90" customHeight="1">
      <c r="A320" s="234" t="s">
        <v>516</v>
      </c>
      <c r="B320" s="235">
        <v>2514</v>
      </c>
      <c r="C320" s="238"/>
      <c r="D320" s="233"/>
      <c r="E320" s="233"/>
      <c r="F320" s="233"/>
      <c r="G320" s="233"/>
      <c r="H320" s="233"/>
      <c r="I320" s="233"/>
      <c r="J320" s="233"/>
      <c r="K320" s="233"/>
      <c r="L320" s="51"/>
      <c r="M320" s="51"/>
      <c r="N320" s="55">
        <f t="shared" ref="N320:S320" si="104">N321+N322</f>
        <v>0</v>
      </c>
      <c r="O320" s="55">
        <f t="shared" si="104"/>
        <v>0</v>
      </c>
      <c r="P320" s="55">
        <f t="shared" si="104"/>
        <v>0</v>
      </c>
      <c r="Q320" s="55">
        <f t="shared" si="104"/>
        <v>0</v>
      </c>
      <c r="R320" s="55">
        <f t="shared" si="104"/>
        <v>0</v>
      </c>
      <c r="S320" s="55">
        <f t="shared" si="104"/>
        <v>0</v>
      </c>
      <c r="T320" s="39"/>
    </row>
    <row r="321" spans="1:20">
      <c r="A321" s="234"/>
      <c r="B321" s="235"/>
      <c r="C321" s="238"/>
      <c r="D321" s="233"/>
      <c r="E321" s="233"/>
      <c r="F321" s="233"/>
      <c r="G321" s="233"/>
      <c r="H321" s="233"/>
      <c r="I321" s="233"/>
      <c r="J321" s="233"/>
      <c r="K321" s="233"/>
      <c r="L321" s="34" t="s">
        <v>32</v>
      </c>
      <c r="M321" s="34" t="s">
        <v>27</v>
      </c>
      <c r="N321" s="61"/>
      <c r="O321" s="61"/>
      <c r="P321" s="62"/>
      <c r="Q321" s="62"/>
      <c r="R321" s="62"/>
      <c r="S321" s="62"/>
      <c r="T321" s="39"/>
    </row>
    <row r="322" spans="1:20">
      <c r="A322" s="234"/>
      <c r="B322" s="235"/>
      <c r="C322" s="238"/>
      <c r="D322" s="233"/>
      <c r="E322" s="233"/>
      <c r="F322" s="233"/>
      <c r="G322" s="233"/>
      <c r="H322" s="233"/>
      <c r="I322" s="233"/>
      <c r="J322" s="233"/>
      <c r="K322" s="233"/>
      <c r="L322" s="34" t="s">
        <v>36</v>
      </c>
      <c r="M322" s="34" t="s">
        <v>29</v>
      </c>
      <c r="N322" s="61"/>
      <c r="O322" s="61"/>
      <c r="P322" s="62"/>
      <c r="Q322" s="62"/>
      <c r="R322" s="62"/>
      <c r="S322" s="62"/>
      <c r="T322" s="39"/>
    </row>
    <row r="323" spans="1:20" ht="56.25" customHeight="1">
      <c r="A323" s="239" t="s">
        <v>403</v>
      </c>
      <c r="B323" s="235">
        <v>2515</v>
      </c>
      <c r="C323" s="238"/>
      <c r="D323" s="233"/>
      <c r="E323" s="233"/>
      <c r="F323" s="233"/>
      <c r="G323" s="233"/>
      <c r="H323" s="233"/>
      <c r="I323" s="233"/>
      <c r="J323" s="233"/>
      <c r="K323" s="233"/>
      <c r="L323" s="34"/>
      <c r="M323" s="34"/>
      <c r="N323" s="61">
        <f t="shared" ref="N323:S323" si="105">N324</f>
        <v>0</v>
      </c>
      <c r="O323" s="61">
        <f t="shared" si="105"/>
        <v>0</v>
      </c>
      <c r="P323" s="62">
        <f t="shared" si="105"/>
        <v>0</v>
      </c>
      <c r="Q323" s="62">
        <f t="shared" si="105"/>
        <v>0</v>
      </c>
      <c r="R323" s="62">
        <f t="shared" si="105"/>
        <v>0</v>
      </c>
      <c r="S323" s="62">
        <f t="shared" si="105"/>
        <v>0</v>
      </c>
      <c r="T323" s="39"/>
    </row>
    <row r="324" spans="1:20">
      <c r="A324" s="239"/>
      <c r="B324" s="235"/>
      <c r="C324" s="238"/>
      <c r="D324" s="233"/>
      <c r="E324" s="233"/>
      <c r="F324" s="233"/>
      <c r="G324" s="233"/>
      <c r="H324" s="233"/>
      <c r="I324" s="233"/>
      <c r="J324" s="233"/>
      <c r="K324" s="233"/>
      <c r="L324" s="34" t="s">
        <v>26</v>
      </c>
      <c r="M324" s="34" t="s">
        <v>34</v>
      </c>
      <c r="N324" s="61"/>
      <c r="O324" s="61"/>
      <c r="P324" s="62"/>
      <c r="Q324" s="62"/>
      <c r="R324" s="62"/>
      <c r="S324" s="62"/>
      <c r="T324" s="39"/>
    </row>
    <row r="325" spans="1:20" ht="78.75" customHeight="1">
      <c r="A325" s="239" t="s">
        <v>407</v>
      </c>
      <c r="B325" s="235">
        <v>2516</v>
      </c>
      <c r="C325" s="238"/>
      <c r="D325" s="233"/>
      <c r="E325" s="233"/>
      <c r="F325" s="233"/>
      <c r="G325" s="233"/>
      <c r="H325" s="233"/>
      <c r="I325" s="233"/>
      <c r="J325" s="233"/>
      <c r="K325" s="233"/>
      <c r="L325" s="34"/>
      <c r="M325" s="34"/>
      <c r="N325" s="61">
        <f t="shared" ref="N325:S325" si="106">N326</f>
        <v>0</v>
      </c>
      <c r="O325" s="61">
        <f t="shared" si="106"/>
        <v>0</v>
      </c>
      <c r="P325" s="62">
        <f t="shared" si="106"/>
        <v>0</v>
      </c>
      <c r="Q325" s="62">
        <f t="shared" si="106"/>
        <v>0</v>
      </c>
      <c r="R325" s="62">
        <f t="shared" si="106"/>
        <v>0</v>
      </c>
      <c r="S325" s="62">
        <f t="shared" si="106"/>
        <v>0</v>
      </c>
      <c r="T325" s="39"/>
    </row>
    <row r="326" spans="1:20">
      <c r="A326" s="239"/>
      <c r="B326" s="235"/>
      <c r="C326" s="238"/>
      <c r="D326" s="233"/>
      <c r="E326" s="233"/>
      <c r="F326" s="233"/>
      <c r="G326" s="233"/>
      <c r="H326" s="233"/>
      <c r="I326" s="233"/>
      <c r="J326" s="233"/>
      <c r="K326" s="233"/>
      <c r="L326" s="34" t="s">
        <v>32</v>
      </c>
      <c r="M326" s="34" t="s">
        <v>27</v>
      </c>
      <c r="N326" s="61"/>
      <c r="O326" s="61"/>
      <c r="P326" s="62"/>
      <c r="Q326" s="62"/>
      <c r="R326" s="62"/>
      <c r="S326" s="62"/>
      <c r="T326" s="39"/>
    </row>
    <row r="327" spans="1:20" ht="45" customHeight="1">
      <c r="A327" s="234" t="s">
        <v>410</v>
      </c>
      <c r="B327" s="235">
        <v>2517</v>
      </c>
      <c r="C327" s="81"/>
      <c r="D327" s="82"/>
      <c r="E327" s="82"/>
      <c r="F327" s="82"/>
      <c r="G327" s="82"/>
      <c r="H327" s="82"/>
      <c r="I327" s="82"/>
      <c r="J327" s="82"/>
      <c r="K327" s="82"/>
      <c r="L327" s="34"/>
      <c r="M327" s="34"/>
      <c r="N327" s="61">
        <f t="shared" ref="N327:S327" si="107">N328+N329</f>
        <v>0</v>
      </c>
      <c r="O327" s="61">
        <f t="shared" si="107"/>
        <v>0</v>
      </c>
      <c r="P327" s="62">
        <f t="shared" si="107"/>
        <v>0</v>
      </c>
      <c r="Q327" s="62">
        <f t="shared" si="107"/>
        <v>0</v>
      </c>
      <c r="R327" s="62">
        <f t="shared" si="107"/>
        <v>0</v>
      </c>
      <c r="S327" s="62">
        <f t="shared" si="107"/>
        <v>0</v>
      </c>
      <c r="T327" s="39"/>
    </row>
    <row r="328" spans="1:20">
      <c r="A328" s="234"/>
      <c r="B328" s="235"/>
      <c r="C328" s="81"/>
      <c r="D328" s="82"/>
      <c r="E328" s="82"/>
      <c r="F328" s="82"/>
      <c r="G328" s="82"/>
      <c r="H328" s="82"/>
      <c r="I328" s="82"/>
      <c r="J328" s="82"/>
      <c r="K328" s="82"/>
      <c r="L328" s="34" t="s">
        <v>32</v>
      </c>
      <c r="M328" s="34" t="s">
        <v>32</v>
      </c>
      <c r="N328" s="61"/>
      <c r="O328" s="61"/>
      <c r="P328" s="62"/>
      <c r="Q328" s="62"/>
      <c r="R328" s="62"/>
      <c r="S328" s="62"/>
      <c r="T328" s="39"/>
    </row>
    <row r="329" spans="1:20">
      <c r="A329" s="83"/>
      <c r="B329" s="84"/>
      <c r="C329" s="81"/>
      <c r="D329" s="82"/>
      <c r="E329" s="82"/>
      <c r="F329" s="82"/>
      <c r="G329" s="82"/>
      <c r="H329" s="82"/>
      <c r="I329" s="82"/>
      <c r="J329" s="82"/>
      <c r="K329" s="82"/>
      <c r="L329" s="34" t="s">
        <v>32</v>
      </c>
      <c r="M329" s="34" t="s">
        <v>35</v>
      </c>
      <c r="N329" s="61"/>
      <c r="O329" s="61"/>
      <c r="P329" s="62"/>
      <c r="Q329" s="62"/>
      <c r="R329" s="62"/>
      <c r="S329" s="62"/>
      <c r="T329" s="39"/>
    </row>
    <row r="330" spans="1:20" ht="116.25" customHeight="1">
      <c r="A330" s="85" t="s">
        <v>412</v>
      </c>
      <c r="B330" s="86">
        <v>2518</v>
      </c>
      <c r="C330" s="81"/>
      <c r="D330" s="82"/>
      <c r="E330" s="82"/>
      <c r="F330" s="87"/>
      <c r="G330" s="82"/>
      <c r="H330" s="87"/>
      <c r="I330" s="82"/>
      <c r="J330" s="82"/>
      <c r="K330" s="82"/>
      <c r="L330" s="34"/>
      <c r="M330" s="34"/>
      <c r="N330" s="61">
        <f t="shared" ref="N330:S330" si="108">N331</f>
        <v>0</v>
      </c>
      <c r="O330" s="61">
        <f t="shared" si="108"/>
        <v>0</v>
      </c>
      <c r="P330" s="61">
        <f t="shared" si="108"/>
        <v>0</v>
      </c>
      <c r="Q330" s="62">
        <f t="shared" si="108"/>
        <v>0</v>
      </c>
      <c r="R330" s="62">
        <f t="shared" si="108"/>
        <v>0</v>
      </c>
      <c r="S330" s="62">
        <f t="shared" si="108"/>
        <v>0</v>
      </c>
      <c r="T330" s="39"/>
    </row>
    <row r="331" spans="1:20">
      <c r="A331" s="83"/>
      <c r="B331" s="84"/>
      <c r="C331" s="81"/>
      <c r="D331" s="82"/>
      <c r="E331" s="82"/>
      <c r="F331" s="82"/>
      <c r="G331" s="82"/>
      <c r="H331" s="82"/>
      <c r="I331" s="82"/>
      <c r="J331" s="82"/>
      <c r="K331" s="82"/>
      <c r="L331" s="34" t="s">
        <v>32</v>
      </c>
      <c r="M331" s="34" t="s">
        <v>27</v>
      </c>
      <c r="N331" s="61"/>
      <c r="O331" s="61"/>
      <c r="P331" s="62"/>
      <c r="Q331" s="62"/>
      <c r="R331" s="62"/>
      <c r="S331" s="62"/>
      <c r="T331" s="39"/>
    </row>
    <row r="332" spans="1:20" ht="35.25" customHeight="1">
      <c r="A332" s="83" t="s">
        <v>415</v>
      </c>
      <c r="B332" s="45">
        <v>2600</v>
      </c>
      <c r="C332" s="46" t="s">
        <v>25</v>
      </c>
      <c r="D332" s="46" t="s">
        <v>25</v>
      </c>
      <c r="E332" s="46" t="s">
        <v>25</v>
      </c>
      <c r="F332" s="46" t="s">
        <v>25</v>
      </c>
      <c r="G332" s="46" t="s">
        <v>25</v>
      </c>
      <c r="H332" s="46" t="s">
        <v>25</v>
      </c>
      <c r="I332" s="46" t="s">
        <v>25</v>
      </c>
      <c r="J332" s="46" t="s">
        <v>25</v>
      </c>
      <c r="K332" s="46" t="s">
        <v>25</v>
      </c>
      <c r="L332" s="51"/>
      <c r="M332" s="51"/>
      <c r="N332" s="55">
        <f t="shared" ref="N332:S332" si="109">N333</f>
        <v>0</v>
      </c>
      <c r="O332" s="55">
        <f t="shared" si="109"/>
        <v>0</v>
      </c>
      <c r="P332" s="55">
        <f t="shared" si="109"/>
        <v>0</v>
      </c>
      <c r="Q332" s="55">
        <f t="shared" si="109"/>
        <v>0</v>
      </c>
      <c r="R332" s="55">
        <f t="shared" si="109"/>
        <v>0</v>
      </c>
      <c r="S332" s="55">
        <f t="shared" si="109"/>
        <v>0</v>
      </c>
      <c r="T332" s="39"/>
    </row>
    <row r="333" spans="1:20" ht="22.5" customHeight="1">
      <c r="A333" s="236" t="s">
        <v>416</v>
      </c>
      <c r="B333" s="237">
        <v>2601</v>
      </c>
      <c r="C333" s="238"/>
      <c r="D333" s="233"/>
      <c r="E333" s="233"/>
      <c r="F333" s="233"/>
      <c r="G333" s="233"/>
      <c r="H333" s="233"/>
      <c r="I333" s="233"/>
      <c r="J333" s="233"/>
      <c r="K333" s="233"/>
      <c r="L333" s="51"/>
      <c r="M333" s="51"/>
      <c r="N333" s="55">
        <f t="shared" ref="N333:S333" si="110">N334+N335</f>
        <v>0</v>
      </c>
      <c r="O333" s="55">
        <f t="shared" si="110"/>
        <v>0</v>
      </c>
      <c r="P333" s="55">
        <f t="shared" si="110"/>
        <v>0</v>
      </c>
      <c r="Q333" s="55">
        <f t="shared" si="110"/>
        <v>0</v>
      </c>
      <c r="R333" s="55">
        <f t="shared" si="110"/>
        <v>0</v>
      </c>
      <c r="S333" s="55">
        <f t="shared" si="110"/>
        <v>0</v>
      </c>
      <c r="T333" s="39"/>
    </row>
    <row r="334" spans="1:20">
      <c r="A334" s="236"/>
      <c r="B334" s="237"/>
      <c r="C334" s="238"/>
      <c r="D334" s="233"/>
      <c r="E334" s="233"/>
      <c r="F334" s="233"/>
      <c r="G334" s="233"/>
      <c r="H334" s="233"/>
      <c r="I334" s="233"/>
      <c r="J334" s="233"/>
      <c r="K334" s="233"/>
      <c r="L334" s="34" t="s">
        <v>26</v>
      </c>
      <c r="M334" s="34" t="s">
        <v>34</v>
      </c>
      <c r="N334" s="61"/>
      <c r="O334" s="61"/>
      <c r="P334" s="62"/>
      <c r="Q334" s="62"/>
      <c r="R334" s="62"/>
      <c r="S334" s="62"/>
      <c r="T334" s="39"/>
    </row>
    <row r="335" spans="1:20">
      <c r="A335" s="236"/>
      <c r="B335" s="237"/>
      <c r="C335" s="238"/>
      <c r="D335" s="233"/>
      <c r="E335" s="233"/>
      <c r="F335" s="233"/>
      <c r="G335" s="233"/>
      <c r="H335" s="233"/>
      <c r="I335" s="233"/>
      <c r="J335" s="233"/>
      <c r="K335" s="233"/>
      <c r="L335" s="34" t="s">
        <v>28</v>
      </c>
      <c r="M335" s="34" t="s">
        <v>29</v>
      </c>
      <c r="N335" s="61"/>
      <c r="O335" s="61"/>
      <c r="P335" s="62"/>
      <c r="Q335" s="62"/>
      <c r="R335" s="62"/>
      <c r="S335" s="62"/>
      <c r="T335" s="39"/>
    </row>
    <row r="336" spans="1:20">
      <c r="A336" s="88"/>
      <c r="B336" s="74"/>
      <c r="C336" s="65"/>
      <c r="D336" s="47"/>
      <c r="E336" s="47"/>
      <c r="F336" s="47"/>
      <c r="G336" s="47"/>
      <c r="H336" s="47"/>
      <c r="I336" s="47"/>
      <c r="J336" s="47"/>
      <c r="K336" s="47"/>
      <c r="L336" s="34" t="s">
        <v>29</v>
      </c>
      <c r="M336" s="34" t="s">
        <v>30</v>
      </c>
      <c r="N336" s="61"/>
      <c r="O336" s="61"/>
      <c r="P336" s="62"/>
      <c r="Q336" s="62"/>
      <c r="R336" s="62"/>
      <c r="S336" s="62"/>
      <c r="T336" s="39"/>
    </row>
    <row r="337" spans="1:20" ht="78.75">
      <c r="A337" s="54" t="s">
        <v>517</v>
      </c>
      <c r="B337" s="59">
        <v>2700</v>
      </c>
      <c r="C337" s="46" t="s">
        <v>25</v>
      </c>
      <c r="D337" s="46" t="s">
        <v>25</v>
      </c>
      <c r="E337" s="46" t="s">
        <v>25</v>
      </c>
      <c r="F337" s="46" t="s">
        <v>25</v>
      </c>
      <c r="G337" s="46" t="s">
        <v>25</v>
      </c>
      <c r="H337" s="46" t="s">
        <v>25</v>
      </c>
      <c r="I337" s="46" t="s">
        <v>25</v>
      </c>
      <c r="J337" s="46" t="s">
        <v>25</v>
      </c>
      <c r="K337" s="46" t="s">
        <v>25</v>
      </c>
      <c r="L337" s="51"/>
      <c r="M337" s="51"/>
      <c r="N337" s="55">
        <f t="shared" ref="N337:S337" si="111">N338+N339</f>
        <v>72066.8</v>
      </c>
      <c r="O337" s="55">
        <f t="shared" si="111"/>
        <v>72066.8</v>
      </c>
      <c r="P337" s="55">
        <f t="shared" si="111"/>
        <v>105249.9</v>
      </c>
      <c r="Q337" s="55">
        <f t="shared" si="111"/>
        <v>180081.4</v>
      </c>
      <c r="R337" s="55">
        <f t="shared" si="111"/>
        <v>268907.40000000002</v>
      </c>
      <c r="S337" s="55">
        <f t="shared" si="111"/>
        <v>345963.8</v>
      </c>
      <c r="T337" s="39"/>
    </row>
    <row r="338" spans="1:20" ht="22.5">
      <c r="A338" s="54" t="s">
        <v>424</v>
      </c>
      <c r="B338" s="59">
        <v>2701</v>
      </c>
      <c r="C338" s="50"/>
      <c r="D338" s="51"/>
      <c r="E338" s="51"/>
      <c r="F338" s="51"/>
      <c r="G338" s="51"/>
      <c r="H338" s="51"/>
      <c r="I338" s="51"/>
      <c r="J338" s="51"/>
      <c r="K338" s="51"/>
      <c r="L338" s="34" t="s">
        <v>37</v>
      </c>
      <c r="M338" s="34" t="s">
        <v>28</v>
      </c>
      <c r="N338" s="62">
        <v>72066.8</v>
      </c>
      <c r="O338" s="62">
        <v>72066.8</v>
      </c>
      <c r="P338" s="67">
        <v>105249.9</v>
      </c>
      <c r="Q338" s="55">
        <v>180081.4</v>
      </c>
      <c r="R338" s="55">
        <v>268907.40000000002</v>
      </c>
      <c r="S338" s="55">
        <v>345963.8</v>
      </c>
      <c r="T338" s="39"/>
    </row>
    <row r="339" spans="1:20" ht="33.75">
      <c r="A339" s="54" t="s">
        <v>429</v>
      </c>
      <c r="B339" s="59">
        <v>2702</v>
      </c>
      <c r="C339" s="46" t="s">
        <v>25</v>
      </c>
      <c r="D339" s="46" t="s">
        <v>25</v>
      </c>
      <c r="E339" s="46" t="s">
        <v>25</v>
      </c>
      <c r="F339" s="46" t="s">
        <v>25</v>
      </c>
      <c r="G339" s="46" t="s">
        <v>25</v>
      </c>
      <c r="H339" s="46" t="s">
        <v>25</v>
      </c>
      <c r="I339" s="46" t="s">
        <v>25</v>
      </c>
      <c r="J339" s="46" t="s">
        <v>25</v>
      </c>
      <c r="K339" s="46" t="s">
        <v>25</v>
      </c>
      <c r="L339" s="51"/>
      <c r="M339" s="51"/>
      <c r="N339" s="55">
        <f t="shared" ref="N339:S339" si="112">N340+N341</f>
        <v>0</v>
      </c>
      <c r="O339" s="55">
        <f t="shared" si="112"/>
        <v>0</v>
      </c>
      <c r="P339" s="55">
        <f t="shared" si="112"/>
        <v>0</v>
      </c>
      <c r="Q339" s="55">
        <f t="shared" si="112"/>
        <v>0</v>
      </c>
      <c r="R339" s="55">
        <f t="shared" si="112"/>
        <v>0</v>
      </c>
      <c r="S339" s="55">
        <f t="shared" si="112"/>
        <v>0</v>
      </c>
      <c r="T339" s="39"/>
    </row>
    <row r="340" spans="1:20">
      <c r="A340" s="54" t="s">
        <v>430</v>
      </c>
      <c r="B340" s="59">
        <v>2703</v>
      </c>
      <c r="C340" s="50"/>
      <c r="D340" s="51"/>
      <c r="E340" s="51"/>
      <c r="F340" s="51"/>
      <c r="G340" s="51"/>
      <c r="H340" s="51"/>
      <c r="I340" s="51"/>
      <c r="J340" s="51"/>
      <c r="K340" s="51"/>
      <c r="L340" s="51"/>
      <c r="M340" s="51"/>
      <c r="N340" s="61"/>
      <c r="O340" s="61"/>
      <c r="P340" s="62"/>
      <c r="Q340" s="62"/>
      <c r="R340" s="62"/>
      <c r="S340" s="62"/>
      <c r="T340" s="39"/>
    </row>
    <row r="341" spans="1:20">
      <c r="A341" s="54" t="s">
        <v>430</v>
      </c>
      <c r="B341" s="59">
        <v>2704</v>
      </c>
      <c r="C341" s="50"/>
      <c r="D341" s="51"/>
      <c r="E341" s="51"/>
      <c r="F341" s="51"/>
      <c r="G341" s="51"/>
      <c r="H341" s="51"/>
      <c r="I341" s="51"/>
      <c r="J341" s="51"/>
      <c r="K341" s="51"/>
      <c r="L341" s="51"/>
      <c r="M341" s="51"/>
      <c r="N341" s="61"/>
      <c r="O341" s="61"/>
      <c r="P341" s="62"/>
      <c r="Q341" s="62"/>
      <c r="R341" s="62"/>
      <c r="S341" s="62"/>
      <c r="T341" s="39"/>
    </row>
    <row r="342" spans="1:20" ht="22.5">
      <c r="A342" s="54" t="s">
        <v>431</v>
      </c>
      <c r="B342" s="59">
        <v>8000</v>
      </c>
      <c r="C342" s="46" t="s">
        <v>25</v>
      </c>
      <c r="D342" s="46" t="s">
        <v>25</v>
      </c>
      <c r="E342" s="46" t="s">
        <v>25</v>
      </c>
      <c r="F342" s="46" t="s">
        <v>25</v>
      </c>
      <c r="G342" s="46" t="s">
        <v>25</v>
      </c>
      <c r="H342" s="46" t="s">
        <v>25</v>
      </c>
      <c r="I342" s="46" t="s">
        <v>25</v>
      </c>
      <c r="J342" s="46" t="s">
        <v>25</v>
      </c>
      <c r="K342" s="46" t="s">
        <v>25</v>
      </c>
      <c r="L342" s="51"/>
      <c r="M342" s="51"/>
      <c r="N342" s="52">
        <f t="shared" ref="N342:S342" si="113">N337+N298+N268+N196+N58</f>
        <v>605380.30000000005</v>
      </c>
      <c r="O342" s="52">
        <f t="shared" si="113"/>
        <v>402874.2</v>
      </c>
      <c r="P342" s="52">
        <f t="shared" si="113"/>
        <v>764576.90000000014</v>
      </c>
      <c r="Q342" s="52">
        <f t="shared" si="113"/>
        <v>1347493.5999999999</v>
      </c>
      <c r="R342" s="52">
        <f t="shared" si="113"/>
        <v>1840468.5</v>
      </c>
      <c r="S342" s="52">
        <f t="shared" si="113"/>
        <v>2422271.9000000004</v>
      </c>
      <c r="T342" s="39"/>
    </row>
  </sheetData>
  <sheetProtection selectLockedCells="1" selectUnlockedCells="1"/>
  <customSheetViews>
    <customSheetView guid="{6570634B-EDC8-47B1-B961-1E562EDF2753}" showPageBreaks="1" view="pageBreakPreview" topLeftCell="A137">
      <selection activeCell="N62" sqref="N62:S62"/>
      <pageMargins left="0.74791666666666667" right="0.74791666666666667" top="0.98402777777777772" bottom="0.98402777777777772" header="0.51180555555555551" footer="0.51180555555555551"/>
      <pageSetup paperSize="8" scale="73" firstPageNumber="0" orientation="landscape" horizontalDpi="300" verticalDpi="300" r:id="rId1"/>
      <headerFooter alignWithMargins="0"/>
    </customSheetView>
    <customSheetView guid="{764DF73A-B6FF-4AFE-808E-BED8B7CDFEFB}" showPageBreaks="1" view="pageBreakPreview" topLeftCell="B241">
      <selection activeCell="S244" sqref="S244"/>
      <pageMargins left="0.74791666666666667" right="0.74791666666666667" top="0.98402777777777772" bottom="0.98402777777777772" header="0.51180555555555551" footer="0.51180555555555551"/>
      <pageSetup paperSize="8" scale="73" firstPageNumber="0" orientation="landscape" horizontalDpi="300" verticalDpi="300" r:id="rId2"/>
      <headerFooter alignWithMargins="0"/>
    </customSheetView>
    <customSheetView guid="{651AB02D-CE6F-4AB5-8A8B-ED5DE6848F37}" showPageBreaks="1" view="pageBreakPreview">
      <selection activeCell="H11" sqref="H11:H12"/>
      <pageMargins left="0.74791666666666667" right="0.74791666666666667" top="0.98402777777777772" bottom="0.98402777777777772" header="0.51180555555555551" footer="0.51180555555555551"/>
      <pageSetup paperSize="8" scale="73" firstPageNumber="0" orientation="landscape" horizontalDpi="300" verticalDpi="300" r:id="rId3"/>
      <headerFooter alignWithMargins="0"/>
    </customSheetView>
    <customSheetView guid="{1B925D09-0E83-AF47-A27B-8EBC6CE44B65}" showRuler="0">
      <pageMargins left="0.75" right="0.75" top="1" bottom="1" header="0.5" footer="0.5"/>
    </customSheetView>
    <customSheetView guid="{676EE6E6-D5A3-9942-AA72-33D5219B471C}" showRuler="0">
      <pageMargins left="0.75" right="0.75" top="1" bottom="1" header="0.5" footer="0.5"/>
    </customSheetView>
    <customSheetView guid="{9D0A41DD-2DA5-4D00-A5A3-069AD61B6552}" showPageBreaks="1" view="pageBreakPreview">
      <selection activeCell="N66" sqref="N66:S66"/>
      <pageMargins left="0.74791666666666667" right="0.74791666666666667" top="0.98402777777777772" bottom="0.98402777777777772" header="0.51180555555555551" footer="0.51180555555555551"/>
      <pageSetup paperSize="8" scale="73" firstPageNumber="0" orientation="landscape" horizontalDpi="300" verticalDpi="300" r:id="rId4"/>
      <headerFooter alignWithMargins="0"/>
    </customSheetView>
  </customSheetViews>
  <mergeCells count="347">
    <mergeCell ref="J7:J9"/>
    <mergeCell ref="A5:A9"/>
    <mergeCell ref="B5:B9"/>
    <mergeCell ref="C5:K5"/>
    <mergeCell ref="L5:M6"/>
    <mergeCell ref="N5:S5"/>
    <mergeCell ref="C6:E6"/>
    <mergeCell ref="F6:H6"/>
    <mergeCell ref="I6:K6"/>
    <mergeCell ref="N6:O6"/>
    <mergeCell ref="P6:P9"/>
    <mergeCell ref="S7:S9"/>
    <mergeCell ref="K7:K9"/>
    <mergeCell ref="L7:L9"/>
    <mergeCell ref="M7:M9"/>
    <mergeCell ref="N7:N9"/>
    <mergeCell ref="O7:O9"/>
    <mergeCell ref="R7:R9"/>
    <mergeCell ref="Q6:Q9"/>
    <mergeCell ref="R6:S6"/>
    <mergeCell ref="C7:C9"/>
    <mergeCell ref="D7:D9"/>
    <mergeCell ref="E7:E9"/>
    <mergeCell ref="E11:E12"/>
    <mergeCell ref="F11:F12"/>
    <mergeCell ref="G11:G12"/>
    <mergeCell ref="H11:H12"/>
    <mergeCell ref="I11:I12"/>
    <mergeCell ref="I7:I9"/>
    <mergeCell ref="F7:F9"/>
    <mergeCell ref="G7:G9"/>
    <mergeCell ref="H7:H9"/>
    <mergeCell ref="P11:P12"/>
    <mergeCell ref="Q11:Q12"/>
    <mergeCell ref="R11:R12"/>
    <mergeCell ref="S11:S12"/>
    <mergeCell ref="A94:A95"/>
    <mergeCell ref="B94:B95"/>
    <mergeCell ref="L94:L95"/>
    <mergeCell ref="M94:M95"/>
    <mergeCell ref="N94:N95"/>
    <mergeCell ref="O94:O95"/>
    <mergeCell ref="J11:J12"/>
    <mergeCell ref="K11:K12"/>
    <mergeCell ref="L11:L12"/>
    <mergeCell ref="M11:M12"/>
    <mergeCell ref="N11:N12"/>
    <mergeCell ref="O11:O12"/>
    <mergeCell ref="P94:P95"/>
    <mergeCell ref="Q94:Q95"/>
    <mergeCell ref="R94:R95"/>
    <mergeCell ref="S94:S95"/>
    <mergeCell ref="A11:A12"/>
    <mergeCell ref="B11:B12"/>
    <mergeCell ref="C11:C12"/>
    <mergeCell ref="D11:D12"/>
    <mergeCell ref="A98:A100"/>
    <mergeCell ref="B98:B100"/>
    <mergeCell ref="C98:C100"/>
    <mergeCell ref="D98:D100"/>
    <mergeCell ref="E98:E100"/>
    <mergeCell ref="F98:F100"/>
    <mergeCell ref="I101:I103"/>
    <mergeCell ref="J101:J103"/>
    <mergeCell ref="K101:K103"/>
    <mergeCell ref="G98:G100"/>
    <mergeCell ref="H98:H100"/>
    <mergeCell ref="I98:I100"/>
    <mergeCell ref="J98:J100"/>
    <mergeCell ref="K98:K100"/>
    <mergeCell ref="A101:A103"/>
    <mergeCell ref="B101:B103"/>
    <mergeCell ref="C101:C103"/>
    <mergeCell ref="D101:D103"/>
    <mergeCell ref="E101:E103"/>
    <mergeCell ref="A104:A108"/>
    <mergeCell ref="B104:B108"/>
    <mergeCell ref="A110:A125"/>
    <mergeCell ref="B110:B125"/>
    <mergeCell ref="C110:C125"/>
    <mergeCell ref="D110:D125"/>
    <mergeCell ref="F101:F103"/>
    <mergeCell ref="G101:G103"/>
    <mergeCell ref="H101:H103"/>
    <mergeCell ref="K110:K125"/>
    <mergeCell ref="A131:A133"/>
    <mergeCell ref="B131:B133"/>
    <mergeCell ref="C131:C133"/>
    <mergeCell ref="D131:D133"/>
    <mergeCell ref="E131:E133"/>
    <mergeCell ref="F131:F133"/>
    <mergeCell ref="G131:G133"/>
    <mergeCell ref="H131:H133"/>
    <mergeCell ref="I131:I133"/>
    <mergeCell ref="E110:E125"/>
    <mergeCell ref="F110:F125"/>
    <mergeCell ref="G110:G125"/>
    <mergeCell ref="H110:H125"/>
    <mergeCell ref="I110:I125"/>
    <mergeCell ref="J110:J125"/>
    <mergeCell ref="J131:J133"/>
    <mergeCell ref="K131:K133"/>
    <mergeCell ref="J134:J139"/>
    <mergeCell ref="K134:K139"/>
    <mergeCell ref="A146:A149"/>
    <mergeCell ref="B146:B149"/>
    <mergeCell ref="C146:C149"/>
    <mergeCell ref="D146:D149"/>
    <mergeCell ref="E146:E149"/>
    <mergeCell ref="F146:F149"/>
    <mergeCell ref="G146:G149"/>
    <mergeCell ref="H146:H149"/>
    <mergeCell ref="I146:I149"/>
    <mergeCell ref="J146:J149"/>
    <mergeCell ref="K146:K149"/>
    <mergeCell ref="A134:A139"/>
    <mergeCell ref="B134:B139"/>
    <mergeCell ref="C134:C139"/>
    <mergeCell ref="D134:D139"/>
    <mergeCell ref="E134:E139"/>
    <mergeCell ref="F134:F139"/>
    <mergeCell ref="G134:G139"/>
    <mergeCell ref="H134:H139"/>
    <mergeCell ref="I134:I139"/>
    <mergeCell ref="S150:S151"/>
    <mergeCell ref="A153:A156"/>
    <mergeCell ref="B153:B156"/>
    <mergeCell ref="C153:C156"/>
    <mergeCell ref="D153:D156"/>
    <mergeCell ref="E153:E156"/>
    <mergeCell ref="F153:F156"/>
    <mergeCell ref="G153:G156"/>
    <mergeCell ref="H153:H156"/>
    <mergeCell ref="I153:I156"/>
    <mergeCell ref="M150:M151"/>
    <mergeCell ref="N150:N151"/>
    <mergeCell ref="O150:O151"/>
    <mergeCell ref="P150:P151"/>
    <mergeCell ref="Q150:Q151"/>
    <mergeCell ref="R150:R151"/>
    <mergeCell ref="G150:G151"/>
    <mergeCell ref="H150:H151"/>
    <mergeCell ref="I150:I151"/>
    <mergeCell ref="J150:J151"/>
    <mergeCell ref="K150:K151"/>
    <mergeCell ref="L150:L151"/>
    <mergeCell ref="J153:J156"/>
    <mergeCell ref="K153:K156"/>
    <mergeCell ref="D162:K164"/>
    <mergeCell ref="J158:J160"/>
    <mergeCell ref="K158:K160"/>
    <mergeCell ref="A150:A151"/>
    <mergeCell ref="B150:B151"/>
    <mergeCell ref="C150:C151"/>
    <mergeCell ref="D150:D151"/>
    <mergeCell ref="E150:E151"/>
    <mergeCell ref="F150:F151"/>
    <mergeCell ref="A162:A164"/>
    <mergeCell ref="B162:B164"/>
    <mergeCell ref="C162:C164"/>
    <mergeCell ref="A158:A160"/>
    <mergeCell ref="B158:B160"/>
    <mergeCell ref="C158:C160"/>
    <mergeCell ref="D158:D160"/>
    <mergeCell ref="E158:E160"/>
    <mergeCell ref="F158:F160"/>
    <mergeCell ref="G158:G160"/>
    <mergeCell ref="H158:H160"/>
    <mergeCell ref="I158:I160"/>
    <mergeCell ref="A170:A172"/>
    <mergeCell ref="B170:B172"/>
    <mergeCell ref="C170:C172"/>
    <mergeCell ref="D170:D172"/>
    <mergeCell ref="E170:E172"/>
    <mergeCell ref="G170:G172"/>
    <mergeCell ref="H170:H172"/>
    <mergeCell ref="I170:I172"/>
    <mergeCell ref="J170:J172"/>
    <mergeCell ref="K170:K172"/>
    <mergeCell ref="F170:F172"/>
    <mergeCell ref="A185:A189"/>
    <mergeCell ref="B185:B189"/>
    <mergeCell ref="C185:C189"/>
    <mergeCell ref="D185:D189"/>
    <mergeCell ref="E185:E189"/>
    <mergeCell ref="A178:A184"/>
    <mergeCell ref="B178:B184"/>
    <mergeCell ref="C178:C184"/>
    <mergeCell ref="D178:D184"/>
    <mergeCell ref="E178:E184"/>
    <mergeCell ref="F185:F189"/>
    <mergeCell ref="G185:G189"/>
    <mergeCell ref="H185:H189"/>
    <mergeCell ref="I185:I189"/>
    <mergeCell ref="J185:J189"/>
    <mergeCell ref="K185:K189"/>
    <mergeCell ref="G178:G184"/>
    <mergeCell ref="H178:H184"/>
    <mergeCell ref="I178:I184"/>
    <mergeCell ref="J178:J184"/>
    <mergeCell ref="K178:K184"/>
    <mergeCell ref="F178:F184"/>
    <mergeCell ref="A202:A208"/>
    <mergeCell ref="B202:B208"/>
    <mergeCell ref="C202:C208"/>
    <mergeCell ref="D202:D208"/>
    <mergeCell ref="E202:E208"/>
    <mergeCell ref="A197:A200"/>
    <mergeCell ref="B197:B200"/>
    <mergeCell ref="C197:C200"/>
    <mergeCell ref="D197:D200"/>
    <mergeCell ref="E197:E200"/>
    <mergeCell ref="F202:F208"/>
    <mergeCell ref="G202:G208"/>
    <mergeCell ref="H202:H208"/>
    <mergeCell ref="I202:I208"/>
    <mergeCell ref="J202:J208"/>
    <mergeCell ref="K202:K208"/>
    <mergeCell ref="G197:G200"/>
    <mergeCell ref="H197:H200"/>
    <mergeCell ref="I197:I200"/>
    <mergeCell ref="J197:J200"/>
    <mergeCell ref="K197:K200"/>
    <mergeCell ref="F197:F200"/>
    <mergeCell ref="A228:A239"/>
    <mergeCell ref="B228:B239"/>
    <mergeCell ref="C228:C238"/>
    <mergeCell ref="D228:D239"/>
    <mergeCell ref="E228:E239"/>
    <mergeCell ref="A218:A227"/>
    <mergeCell ref="B218:B227"/>
    <mergeCell ref="C218:C227"/>
    <mergeCell ref="D218:D227"/>
    <mergeCell ref="E218:E227"/>
    <mergeCell ref="F228:F239"/>
    <mergeCell ref="G228:G239"/>
    <mergeCell ref="H228:H239"/>
    <mergeCell ref="I228:I239"/>
    <mergeCell ref="J228:J239"/>
    <mergeCell ref="K228:K239"/>
    <mergeCell ref="G218:G227"/>
    <mergeCell ref="H218:H227"/>
    <mergeCell ref="I218:I227"/>
    <mergeCell ref="J218:J227"/>
    <mergeCell ref="K218:K227"/>
    <mergeCell ref="F218:F227"/>
    <mergeCell ref="A294:A295"/>
    <mergeCell ref="B294:B295"/>
    <mergeCell ref="C294:C295"/>
    <mergeCell ref="D294:D295"/>
    <mergeCell ref="E294:E295"/>
    <mergeCell ref="A240:A267"/>
    <mergeCell ref="B240:B267"/>
    <mergeCell ref="C240:C267"/>
    <mergeCell ref="D240:D267"/>
    <mergeCell ref="E240:E267"/>
    <mergeCell ref="F294:F295"/>
    <mergeCell ref="G294:G295"/>
    <mergeCell ref="H294:H295"/>
    <mergeCell ref="I294:I295"/>
    <mergeCell ref="J294:J295"/>
    <mergeCell ref="K294:K295"/>
    <mergeCell ref="G240:G267"/>
    <mergeCell ref="H240:H267"/>
    <mergeCell ref="I240:I267"/>
    <mergeCell ref="J240:J267"/>
    <mergeCell ref="K240:K267"/>
    <mergeCell ref="F240:F267"/>
    <mergeCell ref="A311:A313"/>
    <mergeCell ref="B311:B313"/>
    <mergeCell ref="C311:C313"/>
    <mergeCell ref="D311:D313"/>
    <mergeCell ref="E311:E313"/>
    <mergeCell ref="A305:A310"/>
    <mergeCell ref="B305:B310"/>
    <mergeCell ref="C305:C310"/>
    <mergeCell ref="D305:D310"/>
    <mergeCell ref="E305:E310"/>
    <mergeCell ref="F311:F313"/>
    <mergeCell ref="G311:G313"/>
    <mergeCell ref="H311:H313"/>
    <mergeCell ref="I311:I313"/>
    <mergeCell ref="J311:J313"/>
    <mergeCell ref="K311:K313"/>
    <mergeCell ref="G305:G310"/>
    <mergeCell ref="H305:H310"/>
    <mergeCell ref="I305:I310"/>
    <mergeCell ref="J305:J310"/>
    <mergeCell ref="K305:K310"/>
    <mergeCell ref="F305:F310"/>
    <mergeCell ref="A320:A322"/>
    <mergeCell ref="B320:B322"/>
    <mergeCell ref="C320:C322"/>
    <mergeCell ref="D320:D322"/>
    <mergeCell ref="E320:E322"/>
    <mergeCell ref="A314:A317"/>
    <mergeCell ref="B314:B317"/>
    <mergeCell ref="C314:C317"/>
    <mergeCell ref="D314:D317"/>
    <mergeCell ref="E314:E317"/>
    <mergeCell ref="F320:F322"/>
    <mergeCell ref="G320:G322"/>
    <mergeCell ref="H320:H322"/>
    <mergeCell ref="I320:I322"/>
    <mergeCell ref="J320:J322"/>
    <mergeCell ref="K320:K322"/>
    <mergeCell ref="G314:G317"/>
    <mergeCell ref="H314:H317"/>
    <mergeCell ref="I314:I317"/>
    <mergeCell ref="J314:J317"/>
    <mergeCell ref="K314:K317"/>
    <mergeCell ref="F314:F317"/>
    <mergeCell ref="A325:A326"/>
    <mergeCell ref="B325:B326"/>
    <mergeCell ref="C325:C326"/>
    <mergeCell ref="D325:D326"/>
    <mergeCell ref="E325:E326"/>
    <mergeCell ref="A323:A324"/>
    <mergeCell ref="B323:B324"/>
    <mergeCell ref="C323:C324"/>
    <mergeCell ref="D323:D324"/>
    <mergeCell ref="E323:E324"/>
    <mergeCell ref="F325:F326"/>
    <mergeCell ref="G325:G326"/>
    <mergeCell ref="H325:H326"/>
    <mergeCell ref="I325:I326"/>
    <mergeCell ref="J325:J326"/>
    <mergeCell ref="K325:K326"/>
    <mergeCell ref="G323:G324"/>
    <mergeCell ref="H323:H324"/>
    <mergeCell ref="I323:I324"/>
    <mergeCell ref="J323:J324"/>
    <mergeCell ref="K323:K324"/>
    <mergeCell ref="F323:F324"/>
    <mergeCell ref="K333:K335"/>
    <mergeCell ref="E333:E335"/>
    <mergeCell ref="F333:F335"/>
    <mergeCell ref="G333:G335"/>
    <mergeCell ref="H333:H335"/>
    <mergeCell ref="I333:I335"/>
    <mergeCell ref="J333:J335"/>
    <mergeCell ref="A327:A328"/>
    <mergeCell ref="B327:B328"/>
    <mergeCell ref="A333:A335"/>
    <mergeCell ref="B333:B335"/>
    <mergeCell ref="C333:C335"/>
    <mergeCell ref="D333:D335"/>
  </mergeCells>
  <pageMargins left="0.74791666666666667" right="0.74791666666666667" top="0.98402777777777772" bottom="0.98402777777777772" header="0.51180555555555551" footer="0.51180555555555551"/>
  <pageSetup paperSize="8" scale="73" firstPageNumber="0" orientation="landscape" horizontalDpi="300" verticalDpi="300" r:id="rId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S344"/>
  <sheetViews>
    <sheetView view="pageBreakPreview" zoomScaleNormal="100" zoomScaleSheetLayoutView="100" workbookViewId="0">
      <pane xSplit="2" ySplit="10" topLeftCell="D126" activePane="bottomRight" state="frozen"/>
      <selection pane="topRight" activeCell="C1" sqref="C1"/>
      <selection pane="bottomLeft" activeCell="A11" sqref="A11"/>
      <selection pane="bottomRight" activeCell="Q245" sqref="Q245"/>
    </sheetView>
  </sheetViews>
  <sheetFormatPr defaultColWidth="8.7109375" defaultRowHeight="12.75" outlineLevelRow="2"/>
  <cols>
    <col min="1" max="1" width="43.85546875" customWidth="1"/>
    <col min="2" max="2" width="6.5703125" customWidth="1"/>
    <col min="3" max="3" width="23.28515625" customWidth="1"/>
    <col min="4" max="4" width="12" customWidth="1"/>
    <col min="5" max="5" width="13" customWidth="1"/>
    <col min="6" max="6" width="23.7109375" customWidth="1"/>
    <col min="7" max="7" width="13.28515625" customWidth="1"/>
    <col min="8" max="8" width="14.140625" customWidth="1"/>
    <col min="9" max="9" width="22.42578125" customWidth="1"/>
    <col min="10" max="10" width="14" customWidth="1"/>
    <col min="11" max="11" width="12.85546875" customWidth="1"/>
    <col min="14" max="14" width="10" customWidth="1"/>
    <col min="15" max="17" width="10.28515625" customWidth="1"/>
    <col min="18" max="18" width="10.5703125" customWidth="1"/>
    <col min="19" max="19" width="10.28515625" customWidth="1"/>
  </cols>
  <sheetData>
    <row r="5" spans="1:19" ht="20.25" customHeight="1">
      <c r="A5" s="266" t="s">
        <v>2</v>
      </c>
      <c r="B5" s="259" t="s">
        <v>3</v>
      </c>
      <c r="C5" s="265" t="s">
        <v>4</v>
      </c>
      <c r="D5" s="265"/>
      <c r="E5" s="265"/>
      <c r="F5" s="265"/>
      <c r="G5" s="265"/>
      <c r="H5" s="265"/>
      <c r="I5" s="265"/>
      <c r="J5" s="265"/>
      <c r="K5" s="265"/>
      <c r="L5" s="265" t="s">
        <v>5</v>
      </c>
      <c r="M5" s="265"/>
      <c r="N5" s="267" t="s">
        <v>6</v>
      </c>
      <c r="O5" s="267"/>
      <c r="P5" s="267"/>
      <c r="Q5" s="267"/>
      <c r="R5" s="267"/>
      <c r="S5" s="267"/>
    </row>
    <row r="6" spans="1:19" ht="23.25" customHeight="1">
      <c r="A6" s="266"/>
      <c r="B6" s="259"/>
      <c r="C6" s="265" t="s">
        <v>7</v>
      </c>
      <c r="D6" s="265"/>
      <c r="E6" s="265"/>
      <c r="F6" s="267" t="s">
        <v>8</v>
      </c>
      <c r="G6" s="267"/>
      <c r="H6" s="267"/>
      <c r="I6" s="265" t="s">
        <v>9</v>
      </c>
      <c r="J6" s="265"/>
      <c r="K6" s="265"/>
      <c r="L6" s="265"/>
      <c r="M6" s="265"/>
      <c r="N6" s="267" t="s">
        <v>10</v>
      </c>
      <c r="O6" s="267"/>
      <c r="P6" s="268" t="s">
        <v>11</v>
      </c>
      <c r="Q6" s="268" t="s">
        <v>12</v>
      </c>
      <c r="R6" s="267" t="s">
        <v>13</v>
      </c>
      <c r="S6" s="267"/>
    </row>
    <row r="7" spans="1:19" ht="12.75" customHeight="1">
      <c r="A7" s="266"/>
      <c r="B7" s="259"/>
      <c r="C7" s="265" t="s">
        <v>14</v>
      </c>
      <c r="D7" s="265" t="s">
        <v>15</v>
      </c>
      <c r="E7" s="265" t="s">
        <v>16</v>
      </c>
      <c r="F7" s="265" t="s">
        <v>14</v>
      </c>
      <c r="G7" s="265" t="s">
        <v>15</v>
      </c>
      <c r="H7" s="265" t="s">
        <v>16</v>
      </c>
      <c r="I7" s="265" t="s">
        <v>14</v>
      </c>
      <c r="J7" s="265" t="s">
        <v>15</v>
      </c>
      <c r="K7" s="265" t="s">
        <v>16</v>
      </c>
      <c r="L7" s="267" t="s">
        <v>17</v>
      </c>
      <c r="M7" s="267" t="s">
        <v>18</v>
      </c>
      <c r="N7" s="267" t="s">
        <v>19</v>
      </c>
      <c r="O7" s="267" t="s">
        <v>20</v>
      </c>
      <c r="P7" s="268"/>
      <c r="Q7" s="268"/>
      <c r="R7" s="267" t="s">
        <v>21</v>
      </c>
      <c r="S7" s="267" t="s">
        <v>22</v>
      </c>
    </row>
    <row r="8" spans="1:19" ht="14.25" customHeight="1">
      <c r="A8" s="266"/>
      <c r="B8" s="259"/>
      <c r="C8" s="265"/>
      <c r="D8" s="265"/>
      <c r="E8" s="265"/>
      <c r="F8" s="265"/>
      <c r="G8" s="265"/>
      <c r="H8" s="265"/>
      <c r="I8" s="265"/>
      <c r="J8" s="265"/>
      <c r="K8" s="265"/>
      <c r="L8" s="267"/>
      <c r="M8" s="267"/>
      <c r="N8" s="267"/>
      <c r="O8" s="267"/>
      <c r="P8" s="268"/>
      <c r="Q8" s="268"/>
      <c r="R8" s="267"/>
      <c r="S8" s="267"/>
    </row>
    <row r="9" spans="1:19" ht="18" customHeight="1">
      <c r="A9" s="266"/>
      <c r="B9" s="259"/>
      <c r="C9" s="265"/>
      <c r="D9" s="265"/>
      <c r="E9" s="265"/>
      <c r="F9" s="265"/>
      <c r="G9" s="265"/>
      <c r="H9" s="265"/>
      <c r="I9" s="265"/>
      <c r="J9" s="265"/>
      <c r="K9" s="265"/>
      <c r="L9" s="267"/>
      <c r="M9" s="267"/>
      <c r="N9" s="267"/>
      <c r="O9" s="267"/>
      <c r="P9" s="268"/>
      <c r="Q9" s="268"/>
      <c r="R9" s="267"/>
      <c r="S9" s="267"/>
    </row>
    <row r="10" spans="1:19">
      <c r="A10" s="43">
        <v>1</v>
      </c>
      <c r="B10" s="43">
        <v>2</v>
      </c>
      <c r="C10" s="42">
        <v>3</v>
      </c>
      <c r="D10" s="44">
        <v>4</v>
      </c>
      <c r="E10" s="44">
        <v>5</v>
      </c>
      <c r="F10" s="44">
        <v>6</v>
      </c>
      <c r="G10" s="44">
        <v>7</v>
      </c>
      <c r="H10" s="44">
        <v>8</v>
      </c>
      <c r="I10" s="44">
        <v>9</v>
      </c>
      <c r="J10" s="44">
        <v>10</v>
      </c>
      <c r="K10" s="44">
        <v>11</v>
      </c>
      <c r="L10" s="44">
        <v>12</v>
      </c>
      <c r="M10" s="44">
        <v>13</v>
      </c>
      <c r="N10" s="44">
        <v>14</v>
      </c>
      <c r="O10" s="44">
        <v>15</v>
      </c>
      <c r="P10" s="44">
        <v>16</v>
      </c>
      <c r="Q10" s="44">
        <v>17</v>
      </c>
      <c r="R10" s="44">
        <v>18</v>
      </c>
      <c r="S10" s="44">
        <v>19</v>
      </c>
    </row>
    <row r="11" spans="1:19" ht="62.25" customHeight="1">
      <c r="A11" s="264" t="s">
        <v>24</v>
      </c>
      <c r="B11" s="237">
        <v>2000</v>
      </c>
      <c r="C11" s="262" t="s">
        <v>25</v>
      </c>
      <c r="D11" s="262" t="s">
        <v>25</v>
      </c>
      <c r="E11" s="262" t="s">
        <v>25</v>
      </c>
      <c r="F11" s="262" t="s">
        <v>25</v>
      </c>
      <c r="G11" s="262" t="s">
        <v>25</v>
      </c>
      <c r="H11" s="262" t="s">
        <v>25</v>
      </c>
      <c r="I11" s="262" t="s">
        <v>25</v>
      </c>
      <c r="J11" s="262" t="s">
        <v>25</v>
      </c>
      <c r="K11" s="262" t="s">
        <v>25</v>
      </c>
      <c r="L11" s="233"/>
      <c r="M11" s="233"/>
      <c r="N11" s="257">
        <f t="shared" ref="N11:S11" si="0">SUM(N13:N57)</f>
        <v>13817525.100000001</v>
      </c>
      <c r="O11" s="270">
        <f t="shared" si="0"/>
        <v>13697748.299999999</v>
      </c>
      <c r="P11" s="270">
        <f t="shared" si="0"/>
        <v>16293985.100000001</v>
      </c>
      <c r="Q11" s="270">
        <f t="shared" si="0"/>
        <v>17442181.600000005</v>
      </c>
      <c r="R11" s="270">
        <f t="shared" si="0"/>
        <v>18435881.699999999</v>
      </c>
      <c r="S11" s="270">
        <f t="shared" si="0"/>
        <v>19268201.200000003</v>
      </c>
    </row>
    <row r="12" spans="1:19">
      <c r="A12" s="264"/>
      <c r="B12" s="237"/>
      <c r="C12" s="262"/>
      <c r="D12" s="262"/>
      <c r="E12" s="262"/>
      <c r="F12" s="262"/>
      <c r="G12" s="262"/>
      <c r="H12" s="262"/>
      <c r="I12" s="262"/>
      <c r="J12" s="262"/>
      <c r="K12" s="262"/>
      <c r="L12" s="233"/>
      <c r="M12" s="233"/>
      <c r="N12" s="257"/>
      <c r="O12" s="270"/>
      <c r="P12" s="270"/>
      <c r="Q12" s="270"/>
      <c r="R12" s="270"/>
      <c r="S12" s="270"/>
    </row>
    <row r="13" spans="1:19">
      <c r="A13" s="49"/>
      <c r="B13" s="43"/>
      <c r="C13" s="50"/>
      <c r="D13" s="51"/>
      <c r="E13" s="51"/>
      <c r="F13" s="51"/>
      <c r="G13" s="51"/>
      <c r="H13" s="51"/>
      <c r="I13" s="51"/>
      <c r="J13" s="51"/>
      <c r="K13" s="51"/>
      <c r="L13" s="34" t="s">
        <v>26</v>
      </c>
      <c r="M13" s="34" t="s">
        <v>27</v>
      </c>
      <c r="N13" s="55">
        <f t="shared" ref="N13:S13" si="1">N198</f>
        <v>4279.7</v>
      </c>
      <c r="O13" s="55">
        <f t="shared" si="1"/>
        <v>4105</v>
      </c>
      <c r="P13" s="55">
        <f t="shared" si="1"/>
        <v>3971</v>
      </c>
      <c r="Q13" s="55">
        <f t="shared" si="1"/>
        <v>4191.3999999999996</v>
      </c>
      <c r="R13" s="55">
        <f t="shared" si="1"/>
        <v>4359.1000000000004</v>
      </c>
      <c r="S13" s="55">
        <f t="shared" si="1"/>
        <v>4533.6000000000004</v>
      </c>
    </row>
    <row r="14" spans="1:19">
      <c r="A14" s="49"/>
      <c r="B14" s="43"/>
      <c r="C14" s="50"/>
      <c r="D14" s="51"/>
      <c r="E14" s="51"/>
      <c r="F14" s="51"/>
      <c r="G14" s="51"/>
      <c r="H14" s="51"/>
      <c r="I14" s="51"/>
      <c r="J14" s="51"/>
      <c r="K14" s="51"/>
      <c r="L14" s="34" t="s">
        <v>26</v>
      </c>
      <c r="M14" s="34" t="s">
        <v>28</v>
      </c>
      <c r="N14" s="55">
        <f t="shared" ref="N14:S14" si="2">N199+N241</f>
        <v>176790.7</v>
      </c>
      <c r="O14" s="55">
        <f t="shared" si="2"/>
        <v>172028</v>
      </c>
      <c r="P14" s="55">
        <f t="shared" si="2"/>
        <v>184665.60000000001</v>
      </c>
      <c r="Q14" s="55">
        <f t="shared" si="2"/>
        <v>194484.3</v>
      </c>
      <c r="R14" s="55">
        <f t="shared" si="2"/>
        <v>200860</v>
      </c>
      <c r="S14" s="55">
        <f t="shared" si="2"/>
        <v>205437.8</v>
      </c>
    </row>
    <row r="15" spans="1:19">
      <c r="A15" s="49"/>
      <c r="B15" s="43"/>
      <c r="C15" s="50"/>
      <c r="D15" s="51"/>
      <c r="E15" s="51"/>
      <c r="F15" s="51"/>
      <c r="G15" s="51"/>
      <c r="H15" s="51"/>
      <c r="I15" s="51"/>
      <c r="J15" s="51"/>
      <c r="K15" s="51"/>
      <c r="L15" s="34" t="s">
        <v>26</v>
      </c>
      <c r="M15" s="34" t="s">
        <v>29</v>
      </c>
      <c r="N15" s="55">
        <f t="shared" ref="N15:S15" si="3">N59+N219+N242</f>
        <v>556049.30000000005</v>
      </c>
      <c r="O15" s="55">
        <f t="shared" si="3"/>
        <v>542237.19999999995</v>
      </c>
      <c r="P15" s="55">
        <f t="shared" si="3"/>
        <v>601159.4</v>
      </c>
      <c r="Q15" s="55">
        <f t="shared" si="3"/>
        <v>648874.19999999995</v>
      </c>
      <c r="R15" s="55">
        <f t="shared" si="3"/>
        <v>673881.4</v>
      </c>
      <c r="S15" s="55">
        <f t="shared" si="3"/>
        <v>704473.9</v>
      </c>
    </row>
    <row r="16" spans="1:19">
      <c r="A16" s="49"/>
      <c r="B16" s="43"/>
      <c r="C16" s="50"/>
      <c r="D16" s="51"/>
      <c r="E16" s="51"/>
      <c r="F16" s="51"/>
      <c r="G16" s="51"/>
      <c r="H16" s="51"/>
      <c r="I16" s="51"/>
      <c r="J16" s="51"/>
      <c r="K16" s="51"/>
      <c r="L16" s="34" t="s">
        <v>26</v>
      </c>
      <c r="M16" s="34" t="s">
        <v>30</v>
      </c>
      <c r="N16" s="90">
        <f t="shared" ref="N16:S16" si="4">N300</f>
        <v>2150.8000000000002</v>
      </c>
      <c r="O16" s="55">
        <f t="shared" si="4"/>
        <v>1240.3</v>
      </c>
      <c r="P16" s="90">
        <f t="shared" si="4"/>
        <v>72.599999999999994</v>
      </c>
      <c r="Q16" s="55">
        <f t="shared" si="4"/>
        <v>314.3</v>
      </c>
      <c r="R16" s="55">
        <f t="shared" si="4"/>
        <v>328</v>
      </c>
      <c r="S16" s="55">
        <f t="shared" si="4"/>
        <v>2315.1999999999998</v>
      </c>
    </row>
    <row r="17" spans="1:19">
      <c r="A17" s="49"/>
      <c r="B17" s="43"/>
      <c r="C17" s="50"/>
      <c r="D17" s="51"/>
      <c r="E17" s="51"/>
      <c r="F17" s="51"/>
      <c r="G17" s="51"/>
      <c r="H17" s="51"/>
      <c r="I17" s="51"/>
      <c r="J17" s="51"/>
      <c r="K17" s="51"/>
      <c r="L17" s="34" t="s">
        <v>26</v>
      </c>
      <c r="M17" s="34" t="s">
        <v>31</v>
      </c>
      <c r="N17" s="90">
        <f t="shared" ref="N17:S17" si="5">N60+N220+N243</f>
        <v>111509</v>
      </c>
      <c r="O17" s="55">
        <f t="shared" si="5"/>
        <v>107627.2</v>
      </c>
      <c r="P17" s="90">
        <f t="shared" si="5"/>
        <v>111981.1</v>
      </c>
      <c r="Q17" s="55">
        <f t="shared" si="5"/>
        <v>119684.8</v>
      </c>
      <c r="R17" s="55">
        <f t="shared" si="5"/>
        <v>123700.9</v>
      </c>
      <c r="S17" s="55">
        <f t="shared" si="5"/>
        <v>128091.2</v>
      </c>
    </row>
    <row r="18" spans="1:19">
      <c r="A18" s="49"/>
      <c r="B18" s="43"/>
      <c r="C18" s="50"/>
      <c r="D18" s="51"/>
      <c r="E18" s="51"/>
      <c r="F18" s="51"/>
      <c r="G18" s="51"/>
      <c r="H18" s="51"/>
      <c r="I18" s="51"/>
      <c r="J18" s="51"/>
      <c r="K18" s="51"/>
      <c r="L18" s="34" t="s">
        <v>26</v>
      </c>
      <c r="M18" s="34" t="s">
        <v>32</v>
      </c>
      <c r="N18" s="90">
        <f t="shared" ref="N18:S18" si="6">N213</f>
        <v>0</v>
      </c>
      <c r="O18" s="55">
        <f t="shared" si="6"/>
        <v>0</v>
      </c>
      <c r="P18" s="90">
        <f t="shared" si="6"/>
        <v>0</v>
      </c>
      <c r="Q18" s="55">
        <f t="shared" si="6"/>
        <v>57815</v>
      </c>
      <c r="R18" s="55">
        <f t="shared" si="6"/>
        <v>0</v>
      </c>
      <c r="S18" s="55">
        <f t="shared" si="6"/>
        <v>0</v>
      </c>
    </row>
    <row r="19" spans="1:19">
      <c r="A19" s="49"/>
      <c r="B19" s="43"/>
      <c r="C19" s="50"/>
      <c r="D19" s="51"/>
      <c r="E19" s="51"/>
      <c r="F19" s="51"/>
      <c r="G19" s="51"/>
      <c r="H19" s="51"/>
      <c r="I19" s="51"/>
      <c r="J19" s="51"/>
      <c r="K19" s="51"/>
      <c r="L19" s="34" t="s">
        <v>26</v>
      </c>
      <c r="M19" s="34" t="s">
        <v>33</v>
      </c>
      <c r="N19" s="90">
        <f t="shared" ref="N19:S19" si="7">N61</f>
        <v>0</v>
      </c>
      <c r="O19" s="55">
        <f t="shared" si="7"/>
        <v>0</v>
      </c>
      <c r="P19" s="90">
        <f t="shared" si="7"/>
        <v>0</v>
      </c>
      <c r="Q19" s="55">
        <f t="shared" si="7"/>
        <v>0</v>
      </c>
      <c r="R19" s="55">
        <f t="shared" si="7"/>
        <v>0</v>
      </c>
      <c r="S19" s="55">
        <f t="shared" si="7"/>
        <v>0</v>
      </c>
    </row>
    <row r="20" spans="1:19">
      <c r="A20" s="49"/>
      <c r="B20" s="43"/>
      <c r="C20" s="50"/>
      <c r="D20" s="51"/>
      <c r="E20" s="51"/>
      <c r="F20" s="51"/>
      <c r="G20" s="51"/>
      <c r="H20" s="51"/>
      <c r="I20" s="51"/>
      <c r="J20" s="51"/>
      <c r="K20" s="51"/>
      <c r="L20" s="34" t="s">
        <v>26</v>
      </c>
      <c r="M20" s="34" t="s">
        <v>34</v>
      </c>
      <c r="N20" s="55">
        <f t="shared" ref="N20:S20" si="8">N62+N200+N203+N221+N229+N245+N301+N324+N334</f>
        <v>426021.2</v>
      </c>
      <c r="O20" s="55">
        <f t="shared" si="8"/>
        <v>409591.4</v>
      </c>
      <c r="P20" s="55">
        <f t="shared" si="8"/>
        <v>491794.7</v>
      </c>
      <c r="Q20" s="55">
        <f t="shared" si="8"/>
        <v>533802.39999999991</v>
      </c>
      <c r="R20" s="55">
        <f t="shared" si="8"/>
        <v>534758</v>
      </c>
      <c r="S20" s="55">
        <f t="shared" si="8"/>
        <v>547027.80000000005</v>
      </c>
    </row>
    <row r="21" spans="1:19">
      <c r="A21" s="49"/>
      <c r="B21" s="43"/>
      <c r="C21" s="50"/>
      <c r="D21" s="51"/>
      <c r="E21" s="51"/>
      <c r="F21" s="51"/>
      <c r="G21" s="51"/>
      <c r="H21" s="51"/>
      <c r="I21" s="51"/>
      <c r="J21" s="51"/>
      <c r="K21" s="51"/>
      <c r="L21" s="34" t="s">
        <v>27</v>
      </c>
      <c r="M21" s="34" t="s">
        <v>28</v>
      </c>
      <c r="N21" s="55">
        <f t="shared" ref="N21:S21" si="9">N246</f>
        <v>1153.3</v>
      </c>
      <c r="O21" s="55">
        <f t="shared" si="9"/>
        <v>1153.3</v>
      </c>
      <c r="P21" s="55">
        <f t="shared" si="9"/>
        <v>2731.8</v>
      </c>
      <c r="Q21" s="55">
        <f t="shared" si="9"/>
        <v>0</v>
      </c>
      <c r="R21" s="55">
        <f t="shared" si="9"/>
        <v>0</v>
      </c>
      <c r="S21" s="55">
        <f t="shared" si="9"/>
        <v>0</v>
      </c>
    </row>
    <row r="22" spans="1:19">
      <c r="A22" s="49"/>
      <c r="B22" s="43"/>
      <c r="C22" s="50"/>
      <c r="D22" s="51"/>
      <c r="E22" s="51"/>
      <c r="F22" s="51"/>
      <c r="G22" s="51"/>
      <c r="H22" s="51"/>
      <c r="I22" s="51"/>
      <c r="J22" s="51"/>
      <c r="K22" s="51"/>
      <c r="L22" s="34" t="s">
        <v>27</v>
      </c>
      <c r="M22" s="34" t="s">
        <v>29</v>
      </c>
      <c r="N22" s="90">
        <f t="shared" ref="N22:S22" si="10">N63</f>
        <v>0</v>
      </c>
      <c r="O22" s="55">
        <f t="shared" si="10"/>
        <v>0</v>
      </c>
      <c r="P22" s="90">
        <f t="shared" si="10"/>
        <v>0</v>
      </c>
      <c r="Q22" s="55">
        <f t="shared" si="10"/>
        <v>0</v>
      </c>
      <c r="R22" s="55">
        <f t="shared" si="10"/>
        <v>0</v>
      </c>
      <c r="S22" s="55">
        <f t="shared" si="10"/>
        <v>0</v>
      </c>
    </row>
    <row r="23" spans="1:19">
      <c r="A23" s="49"/>
      <c r="B23" s="43"/>
      <c r="C23" s="50"/>
      <c r="D23" s="51"/>
      <c r="E23" s="51"/>
      <c r="F23" s="51"/>
      <c r="G23" s="51"/>
      <c r="H23" s="51"/>
      <c r="I23" s="51"/>
      <c r="J23" s="51"/>
      <c r="K23" s="51"/>
      <c r="L23" s="34" t="s">
        <v>28</v>
      </c>
      <c r="M23" s="34" t="s">
        <v>29</v>
      </c>
      <c r="N23" s="90">
        <f>N247+N335</f>
        <v>0</v>
      </c>
      <c r="O23" s="90">
        <f t="shared" ref="O23:S23" si="11">O247+O335</f>
        <v>0</v>
      </c>
      <c r="P23" s="90">
        <f t="shared" si="11"/>
        <v>0</v>
      </c>
      <c r="Q23" s="90">
        <f t="shared" si="11"/>
        <v>0</v>
      </c>
      <c r="R23" s="90">
        <f t="shared" si="11"/>
        <v>0</v>
      </c>
      <c r="S23" s="90">
        <f t="shared" si="11"/>
        <v>0</v>
      </c>
    </row>
    <row r="24" spans="1:19">
      <c r="A24" s="49"/>
      <c r="B24" s="43"/>
      <c r="C24" s="50"/>
      <c r="D24" s="51"/>
      <c r="E24" s="51"/>
      <c r="F24" s="51"/>
      <c r="G24" s="51"/>
      <c r="H24" s="51"/>
      <c r="I24" s="51"/>
      <c r="J24" s="51"/>
      <c r="K24" s="51"/>
      <c r="L24" s="34" t="s">
        <v>28</v>
      </c>
      <c r="M24" s="34" t="s">
        <v>35</v>
      </c>
      <c r="N24" s="90">
        <f t="shared" ref="N24:S24" si="12">N64+N230</f>
        <v>0</v>
      </c>
      <c r="O24" s="55">
        <f t="shared" si="12"/>
        <v>0</v>
      </c>
      <c r="P24" s="90">
        <f t="shared" si="12"/>
        <v>0</v>
      </c>
      <c r="Q24" s="55">
        <f t="shared" si="12"/>
        <v>0</v>
      </c>
      <c r="R24" s="55">
        <f t="shared" si="12"/>
        <v>0</v>
      </c>
      <c r="S24" s="55">
        <f t="shared" si="12"/>
        <v>0</v>
      </c>
    </row>
    <row r="25" spans="1:19">
      <c r="A25" s="49"/>
      <c r="B25" s="43"/>
      <c r="C25" s="50"/>
      <c r="D25" s="51"/>
      <c r="E25" s="51"/>
      <c r="F25" s="51"/>
      <c r="G25" s="51"/>
      <c r="H25" s="51"/>
      <c r="I25" s="51"/>
      <c r="J25" s="51"/>
      <c r="K25" s="51"/>
      <c r="L25" s="34" t="s">
        <v>28</v>
      </c>
      <c r="M25" s="34" t="s">
        <v>36</v>
      </c>
      <c r="N25" s="90">
        <f t="shared" ref="N25:N26" si="13">N65</f>
        <v>124436.1</v>
      </c>
      <c r="O25" s="55">
        <f t="shared" ref="O25:O26" si="14">O65</f>
        <v>111977.5</v>
      </c>
      <c r="P25" s="90">
        <f t="shared" ref="P25:P26" si="15">P65</f>
        <v>151729.29999999999</v>
      </c>
      <c r="Q25" s="55">
        <f t="shared" ref="Q25:Q26" si="16">Q65</f>
        <v>139103.79999999999</v>
      </c>
      <c r="R25" s="55">
        <f t="shared" ref="R25:R26" si="17">R65</f>
        <v>150925.1</v>
      </c>
      <c r="S25" s="55">
        <f t="shared" ref="S25:S26" si="18">S65</f>
        <v>155389.29999999999</v>
      </c>
    </row>
    <row r="26" spans="1:19">
      <c r="A26" s="49"/>
      <c r="B26" s="43"/>
      <c r="C26" s="50"/>
      <c r="D26" s="51"/>
      <c r="E26" s="51"/>
      <c r="F26" s="51"/>
      <c r="G26" s="51"/>
      <c r="H26" s="51"/>
      <c r="I26" s="51"/>
      <c r="J26" s="51"/>
      <c r="K26" s="51"/>
      <c r="L26" s="34" t="s">
        <v>28</v>
      </c>
      <c r="M26" s="34" t="s">
        <v>37</v>
      </c>
      <c r="N26" s="90">
        <f t="shared" si="13"/>
        <v>0</v>
      </c>
      <c r="O26" s="90">
        <f t="shared" si="14"/>
        <v>0</v>
      </c>
      <c r="P26" s="90">
        <f t="shared" si="15"/>
        <v>5034</v>
      </c>
      <c r="Q26" s="90">
        <f t="shared" si="16"/>
        <v>3948.6</v>
      </c>
      <c r="R26" s="90">
        <f t="shared" si="17"/>
        <v>3640.8</v>
      </c>
      <c r="S26" s="90">
        <f t="shared" si="18"/>
        <v>3640.8</v>
      </c>
    </row>
    <row r="27" spans="1:19">
      <c r="A27" s="49"/>
      <c r="B27" s="43"/>
      <c r="C27" s="50"/>
      <c r="D27" s="51"/>
      <c r="E27" s="51"/>
      <c r="F27" s="51"/>
      <c r="G27" s="51"/>
      <c r="H27" s="51"/>
      <c r="I27" s="51"/>
      <c r="J27" s="51"/>
      <c r="K27" s="51"/>
      <c r="L27" s="34" t="s">
        <v>29</v>
      </c>
      <c r="M27" s="34" t="s">
        <v>26</v>
      </c>
      <c r="N27" s="90">
        <f t="shared" ref="N27:S27" si="19">N248</f>
        <v>8987.7999999999993</v>
      </c>
      <c r="O27" s="55">
        <f t="shared" si="19"/>
        <v>8986.2000000000007</v>
      </c>
      <c r="P27" s="90">
        <f t="shared" si="19"/>
        <v>10047.299999999999</v>
      </c>
      <c r="Q27" s="55">
        <f t="shared" si="19"/>
        <v>14342.5</v>
      </c>
      <c r="R27" s="55">
        <f t="shared" si="19"/>
        <v>14544.8</v>
      </c>
      <c r="S27" s="55">
        <f t="shared" si="19"/>
        <v>14093.9</v>
      </c>
    </row>
    <row r="28" spans="1:19">
      <c r="A28" s="49"/>
      <c r="B28" s="43"/>
      <c r="C28" s="50"/>
      <c r="D28" s="51"/>
      <c r="E28" s="51"/>
      <c r="F28" s="51"/>
      <c r="G28" s="51"/>
      <c r="H28" s="51"/>
      <c r="I28" s="51"/>
      <c r="J28" s="51"/>
      <c r="K28" s="51"/>
      <c r="L28" s="34" t="s">
        <v>29</v>
      </c>
      <c r="M28" s="34" t="s">
        <v>30</v>
      </c>
      <c r="N28" s="90">
        <f t="shared" ref="N28:S28" si="20">N319</f>
        <v>0</v>
      </c>
      <c r="O28" s="55">
        <f t="shared" si="20"/>
        <v>0</v>
      </c>
      <c r="P28" s="90">
        <f t="shared" si="20"/>
        <v>0</v>
      </c>
      <c r="Q28" s="55">
        <f t="shared" si="20"/>
        <v>0</v>
      </c>
      <c r="R28" s="55">
        <f t="shared" si="20"/>
        <v>0</v>
      </c>
      <c r="S28" s="55">
        <f t="shared" si="20"/>
        <v>0</v>
      </c>
    </row>
    <row r="29" spans="1:19">
      <c r="A29" s="49"/>
      <c r="B29" s="43"/>
      <c r="C29" s="50"/>
      <c r="D29" s="51"/>
      <c r="E29" s="51"/>
      <c r="F29" s="51"/>
      <c r="G29" s="51"/>
      <c r="H29" s="51"/>
      <c r="I29" s="51"/>
      <c r="J29" s="51"/>
      <c r="K29" s="51"/>
      <c r="L29" s="34" t="s">
        <v>29</v>
      </c>
      <c r="M29" s="34" t="s">
        <v>38</v>
      </c>
      <c r="N29" s="90">
        <f t="shared" ref="N29:S29" si="21">N68+N205+N222+N249</f>
        <v>29580</v>
      </c>
      <c r="O29" s="55">
        <f t="shared" si="21"/>
        <v>28579.8</v>
      </c>
      <c r="P29" s="90">
        <f t="shared" si="21"/>
        <v>35019.9</v>
      </c>
      <c r="Q29" s="55">
        <f t="shared" si="21"/>
        <v>42726.1</v>
      </c>
      <c r="R29" s="55">
        <f t="shared" si="21"/>
        <v>44805</v>
      </c>
      <c r="S29" s="55">
        <f t="shared" si="21"/>
        <v>46447</v>
      </c>
    </row>
    <row r="30" spans="1:19">
      <c r="A30" s="49"/>
      <c r="B30" s="43"/>
      <c r="C30" s="50"/>
      <c r="D30" s="51"/>
      <c r="E30" s="51"/>
      <c r="F30" s="51"/>
      <c r="G30" s="51"/>
      <c r="H30" s="51"/>
      <c r="I30" s="51"/>
      <c r="J30" s="51"/>
      <c r="K30" s="51"/>
      <c r="L30" s="34" t="s">
        <v>29</v>
      </c>
      <c r="M30" s="34" t="s">
        <v>35</v>
      </c>
      <c r="N30" s="90">
        <f t="shared" ref="N30:S30" si="22">N69+N206+N250</f>
        <v>97845.9</v>
      </c>
      <c r="O30" s="55">
        <f t="shared" si="22"/>
        <v>96334.3</v>
      </c>
      <c r="P30" s="90">
        <f t="shared" si="22"/>
        <v>166092.1</v>
      </c>
      <c r="Q30" s="55">
        <f t="shared" si="22"/>
        <v>158442.70000000001</v>
      </c>
      <c r="R30" s="55">
        <f t="shared" si="22"/>
        <v>162577.1</v>
      </c>
      <c r="S30" s="55">
        <f t="shared" si="22"/>
        <v>167329.60000000001</v>
      </c>
    </row>
    <row r="31" spans="1:19">
      <c r="A31" s="49"/>
      <c r="B31" s="43"/>
      <c r="C31" s="50"/>
      <c r="D31" s="51"/>
      <c r="E31" s="51"/>
      <c r="F31" s="51"/>
      <c r="G31" s="51"/>
      <c r="H31" s="51"/>
      <c r="I31" s="51"/>
      <c r="J31" s="51"/>
      <c r="K31" s="51"/>
      <c r="L31" s="34" t="s">
        <v>29</v>
      </c>
      <c r="M31" s="34" t="s">
        <v>36</v>
      </c>
      <c r="N31" s="90">
        <f t="shared" ref="N31:S31" si="23">N70+N251</f>
        <v>2509.8000000000002</v>
      </c>
      <c r="O31" s="55">
        <f t="shared" si="23"/>
        <v>2509.8000000000002</v>
      </c>
      <c r="P31" s="90">
        <f t="shared" si="23"/>
        <v>0</v>
      </c>
      <c r="Q31" s="55">
        <f t="shared" si="23"/>
        <v>0</v>
      </c>
      <c r="R31" s="55">
        <f t="shared" si="23"/>
        <v>0</v>
      </c>
      <c r="S31" s="55">
        <f t="shared" si="23"/>
        <v>0</v>
      </c>
    </row>
    <row r="32" spans="1:19">
      <c r="A32" s="49"/>
      <c r="B32" s="43"/>
      <c r="C32" s="50"/>
      <c r="D32" s="51"/>
      <c r="E32" s="51"/>
      <c r="F32" s="51"/>
      <c r="G32" s="51"/>
      <c r="H32" s="51"/>
      <c r="I32" s="51"/>
      <c r="J32" s="51"/>
      <c r="K32" s="51"/>
      <c r="L32" s="34" t="s">
        <v>29</v>
      </c>
      <c r="M32" s="34" t="s">
        <v>39</v>
      </c>
      <c r="N32" s="90">
        <f t="shared" ref="N32:S32" si="24">N71+N207+N223+N231+N252+N277</f>
        <v>91016.1</v>
      </c>
      <c r="O32" s="90">
        <f t="shared" si="24"/>
        <v>87895.5</v>
      </c>
      <c r="P32" s="90">
        <f t="shared" si="24"/>
        <v>162808.4</v>
      </c>
      <c r="Q32" s="90">
        <f t="shared" si="24"/>
        <v>113130.2</v>
      </c>
      <c r="R32" s="90">
        <f t="shared" si="24"/>
        <v>115993.1</v>
      </c>
      <c r="S32" s="90">
        <f t="shared" si="24"/>
        <v>119841.20000000001</v>
      </c>
    </row>
    <row r="33" spans="1:19">
      <c r="A33" s="49"/>
      <c r="B33" s="43"/>
      <c r="C33" s="50"/>
      <c r="D33" s="51"/>
      <c r="E33" s="51"/>
      <c r="F33" s="51"/>
      <c r="G33" s="51"/>
      <c r="H33" s="51"/>
      <c r="I33" s="51"/>
      <c r="J33" s="51"/>
      <c r="K33" s="51"/>
      <c r="L33" s="34" t="s">
        <v>30</v>
      </c>
      <c r="M33" s="34" t="s">
        <v>26</v>
      </c>
      <c r="N33" s="90">
        <f t="shared" ref="N33:S34" si="25">N72+N253</f>
        <v>0</v>
      </c>
      <c r="O33" s="55">
        <f t="shared" si="25"/>
        <v>0</v>
      </c>
      <c r="P33" s="90">
        <f t="shared" si="25"/>
        <v>0</v>
      </c>
      <c r="Q33" s="55">
        <f t="shared" si="25"/>
        <v>0</v>
      </c>
      <c r="R33" s="55">
        <f t="shared" si="25"/>
        <v>0</v>
      </c>
      <c r="S33" s="55">
        <f t="shared" si="25"/>
        <v>0</v>
      </c>
    </row>
    <row r="34" spans="1:19">
      <c r="A34" s="49"/>
      <c r="B34" s="43"/>
      <c r="C34" s="50"/>
      <c r="D34" s="51"/>
      <c r="E34" s="51"/>
      <c r="F34" s="51"/>
      <c r="G34" s="51"/>
      <c r="H34" s="51"/>
      <c r="I34" s="51"/>
      <c r="J34" s="51"/>
      <c r="K34" s="51"/>
      <c r="L34" s="34" t="s">
        <v>30</v>
      </c>
      <c r="M34" s="34" t="s">
        <v>27</v>
      </c>
      <c r="N34" s="90">
        <f t="shared" si="25"/>
        <v>0</v>
      </c>
      <c r="O34" s="55">
        <f t="shared" si="25"/>
        <v>0</v>
      </c>
      <c r="P34" s="90">
        <f t="shared" si="25"/>
        <v>0</v>
      </c>
      <c r="Q34" s="55">
        <f t="shared" si="25"/>
        <v>0</v>
      </c>
      <c r="R34" s="55">
        <f t="shared" si="25"/>
        <v>0</v>
      </c>
      <c r="S34" s="55">
        <f t="shared" si="25"/>
        <v>0</v>
      </c>
    </row>
    <row r="35" spans="1:19">
      <c r="A35" s="49"/>
      <c r="B35" s="43"/>
      <c r="C35" s="50"/>
      <c r="D35" s="51"/>
      <c r="E35" s="51"/>
      <c r="F35" s="51"/>
      <c r="G35" s="51"/>
      <c r="H35" s="51"/>
      <c r="I35" s="51"/>
      <c r="J35" s="51"/>
      <c r="K35" s="51"/>
      <c r="L35" s="34" t="s">
        <v>30</v>
      </c>
      <c r="M35" s="34" t="s">
        <v>28</v>
      </c>
      <c r="N35" s="55">
        <f t="shared" ref="N35:S35" si="26">N74+N204+N255</f>
        <v>589579.4</v>
      </c>
      <c r="O35" s="55">
        <f t="shared" si="26"/>
        <v>561104</v>
      </c>
      <c r="P35" s="55">
        <f t="shared" si="26"/>
        <v>665819.6</v>
      </c>
      <c r="Q35" s="55">
        <f t="shared" si="26"/>
        <v>671721.1</v>
      </c>
      <c r="R35" s="55">
        <f t="shared" si="26"/>
        <v>710901.3</v>
      </c>
      <c r="S35" s="55">
        <f t="shared" si="26"/>
        <v>725940.7</v>
      </c>
    </row>
    <row r="36" spans="1:19">
      <c r="A36" s="49"/>
      <c r="B36" s="43"/>
      <c r="C36" s="50"/>
      <c r="D36" s="51"/>
      <c r="E36" s="51"/>
      <c r="F36" s="51"/>
      <c r="G36" s="51"/>
      <c r="H36" s="51"/>
      <c r="I36" s="51"/>
      <c r="J36" s="51"/>
      <c r="K36" s="51"/>
      <c r="L36" s="34" t="s">
        <v>30</v>
      </c>
      <c r="M36" s="34" t="s">
        <v>30</v>
      </c>
      <c r="N36" s="55">
        <f t="shared" ref="N36:S36" si="27">N75+N208+N224+N232+N256</f>
        <v>103648.70000000001</v>
      </c>
      <c r="O36" s="55">
        <f t="shared" si="27"/>
        <v>101624.5</v>
      </c>
      <c r="P36" s="55">
        <f t="shared" si="27"/>
        <v>118331.6</v>
      </c>
      <c r="Q36" s="55">
        <f t="shared" si="27"/>
        <v>119833.59999999999</v>
      </c>
      <c r="R36" s="55">
        <f t="shared" si="27"/>
        <v>131313.9</v>
      </c>
      <c r="S36" s="55">
        <f t="shared" si="27"/>
        <v>135669</v>
      </c>
    </row>
    <row r="37" spans="1:19">
      <c r="A37" s="49"/>
      <c r="B37" s="43"/>
      <c r="C37" s="50"/>
      <c r="D37" s="51"/>
      <c r="E37" s="51"/>
      <c r="F37" s="51"/>
      <c r="G37" s="51"/>
      <c r="H37" s="51"/>
      <c r="I37" s="51"/>
      <c r="J37" s="51"/>
      <c r="K37" s="51"/>
      <c r="L37" s="34" t="s">
        <v>31</v>
      </c>
      <c r="M37" s="34" t="s">
        <v>27</v>
      </c>
      <c r="N37" s="90">
        <f t="shared" ref="N37:N39" si="28">N76</f>
        <v>0</v>
      </c>
      <c r="O37" s="55">
        <f t="shared" ref="O37:O39" si="29">O76</f>
        <v>0</v>
      </c>
      <c r="P37" s="90">
        <f t="shared" ref="P37:P39" si="30">P76</f>
        <v>0</v>
      </c>
      <c r="Q37" s="55">
        <f t="shared" ref="Q37:Q39" si="31">Q76</f>
        <v>0</v>
      </c>
      <c r="R37" s="55">
        <f t="shared" ref="R37:R39" si="32">R76</f>
        <v>0</v>
      </c>
      <c r="S37" s="55">
        <f t="shared" ref="S37:S39" si="33">S76</f>
        <v>0</v>
      </c>
    </row>
    <row r="38" spans="1:19">
      <c r="A38" s="49"/>
      <c r="B38" s="43"/>
      <c r="C38" s="50"/>
      <c r="D38" s="51"/>
      <c r="E38" s="51"/>
      <c r="F38" s="51"/>
      <c r="G38" s="51"/>
      <c r="H38" s="51"/>
      <c r="I38" s="51"/>
      <c r="J38" s="51"/>
      <c r="K38" s="51"/>
      <c r="L38" s="34" t="s">
        <v>31</v>
      </c>
      <c r="M38" s="34" t="s">
        <v>28</v>
      </c>
      <c r="N38" s="90">
        <f t="shared" si="28"/>
        <v>0</v>
      </c>
      <c r="O38" s="55">
        <f t="shared" si="29"/>
        <v>0</v>
      </c>
      <c r="P38" s="90">
        <f t="shared" si="30"/>
        <v>0</v>
      </c>
      <c r="Q38" s="55">
        <f t="shared" si="31"/>
        <v>0</v>
      </c>
      <c r="R38" s="55">
        <f t="shared" si="32"/>
        <v>0</v>
      </c>
      <c r="S38" s="55">
        <f t="shared" si="33"/>
        <v>0</v>
      </c>
    </row>
    <row r="39" spans="1:19">
      <c r="A39" s="49"/>
      <c r="B39" s="43"/>
      <c r="C39" s="50"/>
      <c r="D39" s="51"/>
      <c r="E39" s="51"/>
      <c r="F39" s="51"/>
      <c r="G39" s="51"/>
      <c r="H39" s="51"/>
      <c r="I39" s="51"/>
      <c r="J39" s="51"/>
      <c r="K39" s="51"/>
      <c r="L39" s="34" t="s">
        <v>31</v>
      </c>
      <c r="M39" s="34" t="s">
        <v>30</v>
      </c>
      <c r="N39" s="90">
        <f t="shared" si="28"/>
        <v>0</v>
      </c>
      <c r="O39" s="90">
        <f t="shared" si="29"/>
        <v>0</v>
      </c>
      <c r="P39" s="90">
        <f t="shared" si="30"/>
        <v>0</v>
      </c>
      <c r="Q39" s="90">
        <f t="shared" si="31"/>
        <v>0</v>
      </c>
      <c r="R39" s="90">
        <f t="shared" si="32"/>
        <v>0</v>
      </c>
      <c r="S39" s="90">
        <f t="shared" si="33"/>
        <v>0</v>
      </c>
    </row>
    <row r="40" spans="1:19">
      <c r="A40" s="49"/>
      <c r="B40" s="43"/>
      <c r="C40" s="50"/>
      <c r="D40" s="51"/>
      <c r="E40" s="51"/>
      <c r="F40" s="51"/>
      <c r="G40" s="51"/>
      <c r="H40" s="51"/>
      <c r="I40" s="51"/>
      <c r="J40" s="51"/>
      <c r="K40" s="51"/>
      <c r="L40" s="34" t="s">
        <v>32</v>
      </c>
      <c r="M40" s="34" t="s">
        <v>26</v>
      </c>
      <c r="N40" s="90">
        <f t="shared" ref="N40:S40" si="34">N79+N233+N257+N306+N312+N315</f>
        <v>3644841.3</v>
      </c>
      <c r="O40" s="55">
        <f t="shared" si="34"/>
        <v>3641516.3</v>
      </c>
      <c r="P40" s="90">
        <f t="shared" si="34"/>
        <v>4143675.9</v>
      </c>
      <c r="Q40" s="55">
        <f t="shared" si="34"/>
        <v>4324547.6000000006</v>
      </c>
      <c r="R40" s="55">
        <f t="shared" si="34"/>
        <v>4540982.4000000004</v>
      </c>
      <c r="S40" s="55">
        <f t="shared" si="34"/>
        <v>4722953.0999999996</v>
      </c>
    </row>
    <row r="41" spans="1:19">
      <c r="A41" s="49"/>
      <c r="B41" s="43"/>
      <c r="C41" s="50"/>
      <c r="D41" s="51"/>
      <c r="E41" s="51"/>
      <c r="F41" s="51"/>
      <c r="G41" s="51"/>
      <c r="H41" s="51"/>
      <c r="I41" s="51"/>
      <c r="J41" s="51"/>
      <c r="K41" s="51"/>
      <c r="L41" s="34" t="s">
        <v>32</v>
      </c>
      <c r="M41" s="34" t="s">
        <v>27</v>
      </c>
      <c r="N41" s="90">
        <f t="shared" ref="N41:S41" si="35">N80+N234+N258+N307+N313+N316+N321+N302+N331</f>
        <v>5015093.2</v>
      </c>
      <c r="O41" s="90">
        <f t="shared" si="35"/>
        <v>5000609.0999999996</v>
      </c>
      <c r="P41" s="90">
        <f t="shared" si="35"/>
        <v>5900468.4000000004</v>
      </c>
      <c r="Q41" s="90">
        <f t="shared" si="35"/>
        <v>6809689.6999999993</v>
      </c>
      <c r="R41" s="90">
        <f t="shared" si="35"/>
        <v>7395454.7999999998</v>
      </c>
      <c r="S41" s="90">
        <f t="shared" si="35"/>
        <v>7815103.7000000002</v>
      </c>
    </row>
    <row r="42" spans="1:19">
      <c r="A42" s="49"/>
      <c r="B42" s="43"/>
      <c r="C42" s="50"/>
      <c r="D42" s="51"/>
      <c r="E42" s="51"/>
      <c r="F42" s="51"/>
      <c r="G42" s="51"/>
      <c r="H42" s="51"/>
      <c r="I42" s="51"/>
      <c r="J42" s="51"/>
      <c r="K42" s="51"/>
      <c r="L42" s="34" t="s">
        <v>32</v>
      </c>
      <c r="M42" s="34" t="s">
        <v>28</v>
      </c>
      <c r="N42" s="90">
        <f t="shared" ref="N42:S42" si="36">N81+N235+N259+N308+N317</f>
        <v>777167.9</v>
      </c>
      <c r="O42" s="55">
        <f t="shared" si="36"/>
        <v>775970.70000000007</v>
      </c>
      <c r="P42" s="90">
        <f t="shared" si="36"/>
        <v>1042596.8</v>
      </c>
      <c r="Q42" s="55">
        <f t="shared" si="36"/>
        <v>1111920.3</v>
      </c>
      <c r="R42" s="55">
        <f t="shared" si="36"/>
        <v>1174847</v>
      </c>
      <c r="S42" s="55">
        <f t="shared" si="36"/>
        <v>1240379</v>
      </c>
    </row>
    <row r="43" spans="1:19">
      <c r="A43" s="49"/>
      <c r="B43" s="43"/>
      <c r="C43" s="50"/>
      <c r="D43" s="51"/>
      <c r="E43" s="51"/>
      <c r="F43" s="51"/>
      <c r="G43" s="51"/>
      <c r="H43" s="51"/>
      <c r="I43" s="51"/>
      <c r="J43" s="51"/>
      <c r="K43" s="51"/>
      <c r="L43" s="34" t="s">
        <v>32</v>
      </c>
      <c r="M43" s="34" t="s">
        <v>30</v>
      </c>
      <c r="N43" s="90">
        <f t="shared" ref="N43:S43" si="37">N225</f>
        <v>868.2</v>
      </c>
      <c r="O43" s="55">
        <f t="shared" si="37"/>
        <v>692.1</v>
      </c>
      <c r="P43" s="90">
        <f t="shared" si="37"/>
        <v>1561.9</v>
      </c>
      <c r="Q43" s="55">
        <f t="shared" si="37"/>
        <v>1907.9</v>
      </c>
      <c r="R43" s="55">
        <f t="shared" si="37"/>
        <v>1911</v>
      </c>
      <c r="S43" s="55">
        <f t="shared" si="37"/>
        <v>1914.2</v>
      </c>
    </row>
    <row r="44" spans="1:19">
      <c r="A44" s="49"/>
      <c r="B44" s="43"/>
      <c r="C44" s="50"/>
      <c r="D44" s="51"/>
      <c r="E44" s="51"/>
      <c r="F44" s="51"/>
      <c r="G44" s="51"/>
      <c r="H44" s="51"/>
      <c r="I44" s="51"/>
      <c r="J44" s="51"/>
      <c r="K44" s="51"/>
      <c r="L44" s="34" t="s">
        <v>32</v>
      </c>
      <c r="M44" s="34" t="s">
        <v>32</v>
      </c>
      <c r="N44" s="90">
        <f>N82+СВОД!N260+N309+N328</f>
        <v>332562.3</v>
      </c>
      <c r="O44" s="55">
        <f>O82+O260+O309+O328</f>
        <v>325345</v>
      </c>
      <c r="P44" s="90">
        <f>P82+СВОД!P260+P309+P328</f>
        <v>111549.7</v>
      </c>
      <c r="Q44" s="55">
        <f>Q82+Q260+Q309</f>
        <v>117093.3</v>
      </c>
      <c r="R44" s="55">
        <f>R82+R260+R309</f>
        <v>121633.70000000001</v>
      </c>
      <c r="S44" s="55">
        <f>S82+S260+S309</f>
        <v>125223.5</v>
      </c>
    </row>
    <row r="45" spans="1:19">
      <c r="A45" s="49"/>
      <c r="B45" s="43"/>
      <c r="C45" s="50"/>
      <c r="D45" s="51"/>
      <c r="E45" s="51"/>
      <c r="F45" s="51"/>
      <c r="G45" s="51"/>
      <c r="H45" s="51"/>
      <c r="I45" s="51"/>
      <c r="J45" s="51"/>
      <c r="K45" s="51"/>
      <c r="L45" s="34" t="s">
        <v>32</v>
      </c>
      <c r="M45" s="34" t="s">
        <v>35</v>
      </c>
      <c r="N45" s="90">
        <f>N83+N226+N236+N261+N310</f>
        <v>224634.5</v>
      </c>
      <c r="O45" s="55">
        <f>O83+O226+O236+O261+O310</f>
        <v>221762.5</v>
      </c>
      <c r="P45" s="90">
        <f>P83+P226+P236+P261+P310+P329</f>
        <v>768481.20000000007</v>
      </c>
      <c r="Q45" s="55">
        <f>Q83+Q226+Q236+Q261+Q310+Q329</f>
        <v>588854.29999999993</v>
      </c>
      <c r="R45" s="55">
        <f>R83+R226+R236+R261+R310+R329</f>
        <v>595269.79999999993</v>
      </c>
      <c r="S45" s="55">
        <f>S83+S226+S236+S261+S310+S329</f>
        <v>607056.89999999991</v>
      </c>
    </row>
    <row r="46" spans="1:19">
      <c r="A46" s="49"/>
      <c r="B46" s="43"/>
      <c r="C46" s="50"/>
      <c r="D46" s="51"/>
      <c r="E46" s="51"/>
      <c r="F46" s="51"/>
      <c r="G46" s="51"/>
      <c r="H46" s="51"/>
      <c r="I46" s="51"/>
      <c r="J46" s="51"/>
      <c r="K46" s="51"/>
      <c r="L46" s="34" t="s">
        <v>38</v>
      </c>
      <c r="M46" s="34" t="s">
        <v>26</v>
      </c>
      <c r="N46" s="90">
        <f t="shared" ref="N46:S46" si="38">N84+N237+N262+N270+N304</f>
        <v>660090.10000000009</v>
      </c>
      <c r="O46" s="55">
        <f t="shared" si="38"/>
        <v>659986.60000000009</v>
      </c>
      <c r="P46" s="90">
        <f t="shared" si="38"/>
        <v>712428.79999999993</v>
      </c>
      <c r="Q46" s="55">
        <f t="shared" si="38"/>
        <v>735728.29999999993</v>
      </c>
      <c r="R46" s="55">
        <f t="shared" si="38"/>
        <v>772831.39999999991</v>
      </c>
      <c r="S46" s="55">
        <f t="shared" si="38"/>
        <v>812226.9</v>
      </c>
    </row>
    <row r="47" spans="1:19">
      <c r="A47" s="49"/>
      <c r="B47" s="43"/>
      <c r="C47" s="50"/>
      <c r="D47" s="51"/>
      <c r="E47" s="51"/>
      <c r="F47" s="51"/>
      <c r="G47" s="51"/>
      <c r="H47" s="51"/>
      <c r="I47" s="51"/>
      <c r="J47" s="51"/>
      <c r="K47" s="51"/>
      <c r="L47" s="34" t="s">
        <v>38</v>
      </c>
      <c r="M47" s="34" t="s">
        <v>29</v>
      </c>
      <c r="N47" s="90">
        <f t="shared" ref="N47:S47" si="39">N85+N227+N263</f>
        <v>18439.400000000001</v>
      </c>
      <c r="O47" s="55">
        <f t="shared" si="39"/>
        <v>18159.8</v>
      </c>
      <c r="P47" s="90">
        <f t="shared" si="39"/>
        <v>19768.099999999999</v>
      </c>
      <c r="Q47" s="55">
        <f t="shared" si="39"/>
        <v>21325.3</v>
      </c>
      <c r="R47" s="55">
        <f t="shared" si="39"/>
        <v>23222.7</v>
      </c>
      <c r="S47" s="55">
        <f t="shared" si="39"/>
        <v>24151.599999999999</v>
      </c>
    </row>
    <row r="48" spans="1:19">
      <c r="A48" s="49"/>
      <c r="B48" s="43"/>
      <c r="C48" s="50"/>
      <c r="D48" s="51"/>
      <c r="E48" s="51"/>
      <c r="F48" s="51"/>
      <c r="G48" s="51"/>
      <c r="H48" s="51"/>
      <c r="I48" s="51"/>
      <c r="J48" s="51"/>
      <c r="K48" s="51"/>
      <c r="L48" s="34" t="s">
        <v>36</v>
      </c>
      <c r="M48" s="34" t="s">
        <v>26</v>
      </c>
      <c r="N48" s="90">
        <f t="shared" ref="N48:S48" si="40">N264</f>
        <v>42092.7</v>
      </c>
      <c r="O48" s="55">
        <f t="shared" si="40"/>
        <v>42051.199999999997</v>
      </c>
      <c r="P48" s="90">
        <f t="shared" si="40"/>
        <v>38202</v>
      </c>
      <c r="Q48" s="55">
        <f t="shared" si="40"/>
        <v>35002</v>
      </c>
      <c r="R48" s="55">
        <f t="shared" si="40"/>
        <v>35002</v>
      </c>
      <c r="S48" s="55">
        <f t="shared" si="40"/>
        <v>35002</v>
      </c>
    </row>
    <row r="49" spans="1:19">
      <c r="A49" s="49"/>
      <c r="B49" s="43"/>
      <c r="C49" s="50"/>
      <c r="D49" s="51"/>
      <c r="E49" s="51"/>
      <c r="F49" s="51"/>
      <c r="G49" s="51"/>
      <c r="H49" s="51"/>
      <c r="I49" s="51"/>
      <c r="J49" s="51"/>
      <c r="K49" s="51"/>
      <c r="L49" s="34" t="s">
        <v>36</v>
      </c>
      <c r="M49" s="34" t="s">
        <v>28</v>
      </c>
      <c r="N49" s="90">
        <f t="shared" ref="N49:S49" si="41">N86+N265+N292+N293+N294+N318</f>
        <v>39147.300000000003</v>
      </c>
      <c r="O49" s="55">
        <f t="shared" si="41"/>
        <v>38276.6</v>
      </c>
      <c r="P49" s="90">
        <f t="shared" si="41"/>
        <v>41582.5</v>
      </c>
      <c r="Q49" s="55">
        <f t="shared" si="41"/>
        <v>41835.300000000003</v>
      </c>
      <c r="R49" s="55">
        <f t="shared" si="41"/>
        <v>43939.6</v>
      </c>
      <c r="S49" s="55">
        <f t="shared" si="41"/>
        <v>46184.3</v>
      </c>
    </row>
    <row r="50" spans="1:19">
      <c r="A50" s="49"/>
      <c r="B50" s="43"/>
      <c r="C50" s="50"/>
      <c r="D50" s="51"/>
      <c r="E50" s="51"/>
      <c r="F50" s="51"/>
      <c r="G50" s="51"/>
      <c r="H50" s="51"/>
      <c r="I50" s="51"/>
      <c r="J50" s="51"/>
      <c r="K50" s="51"/>
      <c r="L50" s="34" t="s">
        <v>36</v>
      </c>
      <c r="M50" s="34" t="s">
        <v>29</v>
      </c>
      <c r="N50" s="90">
        <f t="shared" ref="N50:S50" si="42">N303+N295+N322+N326</f>
        <v>192283.30000000002</v>
      </c>
      <c r="O50" s="90">
        <f t="shared" si="42"/>
        <v>192035.8</v>
      </c>
      <c r="P50" s="90">
        <f t="shared" si="42"/>
        <v>132765.5</v>
      </c>
      <c r="Q50" s="90">
        <f t="shared" si="42"/>
        <v>113986.2</v>
      </c>
      <c r="R50" s="90">
        <f t="shared" si="42"/>
        <v>122402.59999999999</v>
      </c>
      <c r="S50" s="90">
        <f t="shared" si="42"/>
        <v>122759.5</v>
      </c>
    </row>
    <row r="51" spans="1:19">
      <c r="A51" s="49"/>
      <c r="B51" s="43"/>
      <c r="C51" s="50"/>
      <c r="D51" s="51"/>
      <c r="E51" s="51"/>
      <c r="F51" s="51"/>
      <c r="G51" s="51"/>
      <c r="H51" s="51"/>
      <c r="I51" s="51"/>
      <c r="J51" s="51"/>
      <c r="K51" s="51"/>
      <c r="L51" s="34" t="s">
        <v>33</v>
      </c>
      <c r="M51" s="34" t="s">
        <v>26</v>
      </c>
      <c r="N51" s="90">
        <f t="shared" ref="N51:S51" si="43">N87</f>
        <v>0</v>
      </c>
      <c r="O51" s="90">
        <f t="shared" si="43"/>
        <v>0</v>
      </c>
      <c r="P51" s="90">
        <f t="shared" si="43"/>
        <v>0</v>
      </c>
      <c r="Q51" s="90">
        <f t="shared" si="43"/>
        <v>11581.1</v>
      </c>
      <c r="R51" s="90">
        <f t="shared" si="43"/>
        <v>12031.3</v>
      </c>
      <c r="S51" s="90">
        <f t="shared" si="43"/>
        <v>13184</v>
      </c>
    </row>
    <row r="52" spans="1:19">
      <c r="A52" s="49"/>
      <c r="B52" s="43"/>
      <c r="C52" s="50"/>
      <c r="D52" s="51"/>
      <c r="E52" s="51"/>
      <c r="F52" s="51"/>
      <c r="G52" s="51"/>
      <c r="H52" s="51"/>
      <c r="I52" s="51"/>
      <c r="J52" s="51"/>
      <c r="K52" s="51"/>
      <c r="L52" s="34" t="s">
        <v>33</v>
      </c>
      <c r="M52" s="34" t="s">
        <v>27</v>
      </c>
      <c r="N52" s="90">
        <f t="shared" ref="N52:S52" si="44">N88+N238+N266</f>
        <v>528054.5</v>
      </c>
      <c r="O52" s="55">
        <f t="shared" si="44"/>
        <v>528038.80000000005</v>
      </c>
      <c r="P52" s="90">
        <f t="shared" si="44"/>
        <v>193097.3</v>
      </c>
      <c r="Q52" s="55">
        <f t="shared" si="44"/>
        <v>196661.8</v>
      </c>
      <c r="R52" s="55">
        <f t="shared" si="44"/>
        <v>201267</v>
      </c>
      <c r="S52" s="55">
        <f t="shared" si="44"/>
        <v>208393.60000000001</v>
      </c>
    </row>
    <row r="53" spans="1:19">
      <c r="A53" s="49"/>
      <c r="B53" s="43"/>
      <c r="C53" s="50"/>
      <c r="D53" s="51"/>
      <c r="E53" s="51"/>
      <c r="F53" s="51"/>
      <c r="G53" s="51"/>
      <c r="H53" s="51"/>
      <c r="I53" s="51"/>
      <c r="J53" s="51"/>
      <c r="K53" s="51"/>
      <c r="L53" s="34" t="s">
        <v>33</v>
      </c>
      <c r="M53" s="34" t="s">
        <v>28</v>
      </c>
      <c r="N53" s="90">
        <f>N89</f>
        <v>0</v>
      </c>
      <c r="O53" s="55">
        <f>O89</f>
        <v>0</v>
      </c>
      <c r="P53" s="90">
        <f>P89+P239</f>
        <v>459099.8</v>
      </c>
      <c r="Q53" s="90">
        <f>Q89+Q239</f>
        <v>491961.1</v>
      </c>
      <c r="R53" s="90">
        <f>R89+R239</f>
        <v>504165.2</v>
      </c>
      <c r="S53" s="90">
        <f>S89+S239</f>
        <v>514136.3</v>
      </c>
    </row>
    <row r="54" spans="1:19">
      <c r="A54" s="49"/>
      <c r="B54" s="43"/>
      <c r="C54" s="50"/>
      <c r="D54" s="51"/>
      <c r="E54" s="51"/>
      <c r="F54" s="51"/>
      <c r="G54" s="51"/>
      <c r="H54" s="51"/>
      <c r="I54" s="51"/>
      <c r="J54" s="51"/>
      <c r="K54" s="51"/>
      <c r="L54" s="34" t="s">
        <v>33</v>
      </c>
      <c r="M54" s="34" t="s">
        <v>30</v>
      </c>
      <c r="N54" s="90">
        <f t="shared" ref="N54:S54" si="45">N267</f>
        <v>16692.599999999999</v>
      </c>
      <c r="O54" s="55">
        <f t="shared" si="45"/>
        <v>16309.8</v>
      </c>
      <c r="P54" s="90">
        <f t="shared" si="45"/>
        <v>17448.8</v>
      </c>
      <c r="Q54" s="55">
        <f t="shared" si="45"/>
        <v>17672.400000000001</v>
      </c>
      <c r="R54" s="55">
        <f t="shared" si="45"/>
        <v>18332.7</v>
      </c>
      <c r="S54" s="55">
        <f t="shared" si="45"/>
        <v>19301.599999999999</v>
      </c>
    </row>
    <row r="55" spans="1:19">
      <c r="A55" s="49"/>
      <c r="B55" s="43"/>
      <c r="C55" s="50"/>
      <c r="D55" s="51"/>
      <c r="E55" s="51"/>
      <c r="F55" s="51"/>
      <c r="G55" s="51"/>
      <c r="H55" s="51"/>
      <c r="I55" s="51"/>
      <c r="J55" s="51"/>
      <c r="K55" s="51"/>
      <c r="L55" s="34" t="s">
        <v>39</v>
      </c>
      <c r="M55" s="34" t="s">
        <v>27</v>
      </c>
      <c r="N55" s="55">
        <f t="shared" ref="N55:S55" si="46">N216</f>
        <v>0</v>
      </c>
      <c r="O55" s="55">
        <f t="shared" si="46"/>
        <v>0</v>
      </c>
      <c r="P55" s="55">
        <f t="shared" si="46"/>
        <v>0</v>
      </c>
      <c r="Q55" s="55">
        <f t="shared" si="46"/>
        <v>0</v>
      </c>
      <c r="R55" s="55">
        <f t="shared" si="46"/>
        <v>0</v>
      </c>
      <c r="S55" s="55">
        <f t="shared" si="46"/>
        <v>0</v>
      </c>
    </row>
    <row r="56" spans="1:19">
      <c r="A56" s="49"/>
      <c r="B56" s="43"/>
      <c r="C56" s="50"/>
      <c r="D56" s="51"/>
      <c r="E56" s="51"/>
      <c r="F56" s="51"/>
      <c r="G56" s="51"/>
      <c r="H56" s="51"/>
      <c r="I56" s="51"/>
      <c r="J56" s="51"/>
      <c r="K56" s="51"/>
      <c r="L56" s="34" t="s">
        <v>34</v>
      </c>
      <c r="M56" s="34" t="s">
        <v>26</v>
      </c>
      <c r="N56" s="55">
        <f t="shared" ref="N56:S56" si="47">N297</f>
        <v>0</v>
      </c>
      <c r="O56" s="55">
        <f t="shared" si="47"/>
        <v>0</v>
      </c>
      <c r="P56" s="55">
        <f t="shared" si="47"/>
        <v>0</v>
      </c>
      <c r="Q56" s="55">
        <f t="shared" si="47"/>
        <v>0</v>
      </c>
      <c r="R56" s="55">
        <f t="shared" si="47"/>
        <v>0</v>
      </c>
      <c r="S56" s="55">
        <f t="shared" si="47"/>
        <v>0</v>
      </c>
    </row>
    <row r="57" spans="1:19">
      <c r="A57" s="49"/>
      <c r="B57" s="43"/>
      <c r="C57" s="50"/>
      <c r="D57" s="51"/>
      <c r="E57" s="51"/>
      <c r="F57" s="51"/>
      <c r="G57" s="51"/>
      <c r="H57" s="51"/>
      <c r="I57" s="51"/>
      <c r="J57" s="51"/>
      <c r="K57" s="51"/>
      <c r="L57" s="34" t="s">
        <v>37</v>
      </c>
      <c r="M57" s="34" t="s">
        <v>28</v>
      </c>
      <c r="N57" s="55">
        <f t="shared" ref="N57:S57" si="48">N338</f>
        <v>0</v>
      </c>
      <c r="O57" s="55">
        <f t="shared" si="48"/>
        <v>0</v>
      </c>
      <c r="P57" s="55">
        <f t="shared" si="48"/>
        <v>0</v>
      </c>
      <c r="Q57" s="55">
        <f t="shared" si="48"/>
        <v>0</v>
      </c>
      <c r="R57" s="55">
        <f t="shared" si="48"/>
        <v>0</v>
      </c>
      <c r="S57" s="55">
        <f t="shared" si="48"/>
        <v>0</v>
      </c>
    </row>
    <row r="58" spans="1:19" ht="45">
      <c r="A58" s="54" t="s">
        <v>40</v>
      </c>
      <c r="B58" s="45">
        <v>2001</v>
      </c>
      <c r="C58" s="46" t="s">
        <v>25</v>
      </c>
      <c r="D58" s="46" t="s">
        <v>25</v>
      </c>
      <c r="E58" s="46" t="s">
        <v>25</v>
      </c>
      <c r="F58" s="46" t="s">
        <v>25</v>
      </c>
      <c r="G58" s="46" t="s">
        <v>25</v>
      </c>
      <c r="H58" s="46" t="s">
        <v>25</v>
      </c>
      <c r="I58" s="46" t="s">
        <v>25</v>
      </c>
      <c r="J58" s="46" t="s">
        <v>25</v>
      </c>
      <c r="K58" s="46" t="s">
        <v>25</v>
      </c>
      <c r="L58" s="51"/>
      <c r="M58" s="51"/>
      <c r="N58" s="90">
        <f t="shared" ref="N58:S58" si="49">SUM(N59:N89)</f>
        <v>4936803.1999999993</v>
      </c>
      <c r="O58" s="90">
        <f t="shared" si="49"/>
        <v>4900885.1999999993</v>
      </c>
      <c r="P58" s="90">
        <f t="shared" si="49"/>
        <v>6252652.7000000002</v>
      </c>
      <c r="Q58" s="90">
        <f t="shared" si="49"/>
        <v>6379882.4999999981</v>
      </c>
      <c r="R58" s="90">
        <f t="shared" si="49"/>
        <v>6643409.5</v>
      </c>
      <c r="S58" s="90">
        <f t="shared" si="49"/>
        <v>6738231.0999999996</v>
      </c>
    </row>
    <row r="59" spans="1:19">
      <c r="A59" s="54"/>
      <c r="B59" s="45"/>
      <c r="C59" s="57"/>
      <c r="D59" s="57"/>
      <c r="E59" s="57"/>
      <c r="F59" s="57"/>
      <c r="G59" s="57"/>
      <c r="H59" s="57"/>
      <c r="I59" s="57"/>
      <c r="J59" s="57"/>
      <c r="K59" s="57"/>
      <c r="L59" s="58" t="s">
        <v>26</v>
      </c>
      <c r="M59" s="58" t="s">
        <v>29</v>
      </c>
      <c r="N59" s="90">
        <f t="shared" ref="N59:S59" si="50">N194</f>
        <v>0</v>
      </c>
      <c r="O59" s="90">
        <f t="shared" si="50"/>
        <v>0</v>
      </c>
      <c r="P59" s="90">
        <f t="shared" si="50"/>
        <v>0</v>
      </c>
      <c r="Q59" s="90">
        <f t="shared" si="50"/>
        <v>0</v>
      </c>
      <c r="R59" s="90">
        <f t="shared" si="50"/>
        <v>0</v>
      </c>
      <c r="S59" s="90">
        <f t="shared" si="50"/>
        <v>0</v>
      </c>
    </row>
    <row r="60" spans="1:19">
      <c r="A60" s="54"/>
      <c r="B60" s="59"/>
      <c r="C60" s="60"/>
      <c r="D60" s="60"/>
      <c r="E60" s="60"/>
      <c r="F60" s="60"/>
      <c r="G60" s="60"/>
      <c r="H60" s="60"/>
      <c r="I60" s="60"/>
      <c r="J60" s="60"/>
      <c r="K60" s="60"/>
      <c r="L60" s="58" t="s">
        <v>26</v>
      </c>
      <c r="M60" s="58" t="s">
        <v>31</v>
      </c>
      <c r="N60" s="90">
        <v>0</v>
      </c>
      <c r="O60" s="55">
        <v>0</v>
      </c>
      <c r="P60" s="90">
        <v>0</v>
      </c>
      <c r="Q60" s="55">
        <v>0</v>
      </c>
      <c r="R60" s="55">
        <v>0</v>
      </c>
      <c r="S60" s="55">
        <v>0</v>
      </c>
    </row>
    <row r="61" spans="1:19">
      <c r="A61" s="54"/>
      <c r="B61" s="59"/>
      <c r="C61" s="50"/>
      <c r="D61" s="51"/>
      <c r="E61" s="51"/>
      <c r="F61" s="51"/>
      <c r="G61" s="51"/>
      <c r="H61" s="51"/>
      <c r="I61" s="51"/>
      <c r="J61" s="51"/>
      <c r="K61" s="51"/>
      <c r="L61" s="34" t="s">
        <v>26</v>
      </c>
      <c r="M61" s="34" t="s">
        <v>33</v>
      </c>
      <c r="N61" s="90">
        <f t="shared" ref="N61:S61" si="51">N111</f>
        <v>0</v>
      </c>
      <c r="O61" s="55">
        <f t="shared" si="51"/>
        <v>0</v>
      </c>
      <c r="P61" s="90">
        <f t="shared" si="51"/>
        <v>0</v>
      </c>
      <c r="Q61" s="55">
        <f t="shared" si="51"/>
        <v>0</v>
      </c>
      <c r="R61" s="55">
        <f t="shared" si="51"/>
        <v>0</v>
      </c>
      <c r="S61" s="55">
        <f t="shared" si="51"/>
        <v>0</v>
      </c>
    </row>
    <row r="62" spans="1:19">
      <c r="A62" s="54"/>
      <c r="B62" s="59"/>
      <c r="C62" s="50"/>
      <c r="D62" s="51"/>
      <c r="E62" s="51"/>
      <c r="F62" s="51"/>
      <c r="G62" s="51"/>
      <c r="H62" s="51"/>
      <c r="I62" s="51"/>
      <c r="J62" s="51"/>
      <c r="K62" s="51"/>
      <c r="L62" s="34" t="s">
        <v>26</v>
      </c>
      <c r="M62" s="34" t="s">
        <v>34</v>
      </c>
      <c r="N62" s="90">
        <f>N93+N112+N105+N141+N152+N154+N165+N179+N186+N102</f>
        <v>34555.1</v>
      </c>
      <c r="O62" s="90">
        <f t="shared" ref="O62:S62" si="52">O93+O112+O105+O141+O152+O154+O165+O179+O186+O102</f>
        <v>33710.300000000003</v>
      </c>
      <c r="P62" s="90">
        <f t="shared" si="52"/>
        <v>42044.2</v>
      </c>
      <c r="Q62" s="90">
        <f t="shared" si="52"/>
        <v>43334.2</v>
      </c>
      <c r="R62" s="90">
        <f t="shared" si="52"/>
        <v>44676.600000000006</v>
      </c>
      <c r="S62" s="90">
        <f t="shared" si="52"/>
        <v>45678</v>
      </c>
    </row>
    <row r="63" spans="1:19">
      <c r="A63" s="54"/>
      <c r="B63" s="59"/>
      <c r="C63" s="50"/>
      <c r="D63" s="51"/>
      <c r="E63" s="51"/>
      <c r="F63" s="51"/>
      <c r="G63" s="51"/>
      <c r="H63" s="51"/>
      <c r="I63" s="51"/>
      <c r="J63" s="51"/>
      <c r="K63" s="51"/>
      <c r="L63" s="34" t="s">
        <v>27</v>
      </c>
      <c r="M63" s="34" t="s">
        <v>29</v>
      </c>
      <c r="N63" s="90">
        <v>0</v>
      </c>
      <c r="O63" s="90">
        <v>0</v>
      </c>
      <c r="P63" s="90">
        <v>0</v>
      </c>
      <c r="Q63" s="90">
        <v>0</v>
      </c>
      <c r="R63" s="90">
        <v>0</v>
      </c>
      <c r="S63" s="90">
        <v>0</v>
      </c>
    </row>
    <row r="64" spans="1:19">
      <c r="A64" s="54"/>
      <c r="B64" s="59"/>
      <c r="C64" s="50"/>
      <c r="D64" s="51"/>
      <c r="E64" s="51"/>
      <c r="F64" s="51"/>
      <c r="G64" s="51"/>
      <c r="H64" s="51"/>
      <c r="I64" s="51"/>
      <c r="J64" s="51"/>
      <c r="K64" s="51"/>
      <c r="L64" s="34" t="s">
        <v>28</v>
      </c>
      <c r="M64" s="34" t="s">
        <v>35</v>
      </c>
      <c r="N64" s="90">
        <f t="shared" ref="N64:S64" si="53">N113+N171+N176+N168</f>
        <v>0</v>
      </c>
      <c r="O64" s="90">
        <f t="shared" si="53"/>
        <v>0</v>
      </c>
      <c r="P64" s="90">
        <f t="shared" si="53"/>
        <v>0</v>
      </c>
      <c r="Q64" s="90">
        <f t="shared" si="53"/>
        <v>0</v>
      </c>
      <c r="R64" s="90">
        <f t="shared" si="53"/>
        <v>0</v>
      </c>
      <c r="S64" s="90">
        <f t="shared" si="53"/>
        <v>0</v>
      </c>
    </row>
    <row r="65" spans="1:19">
      <c r="A65" s="54"/>
      <c r="B65" s="59"/>
      <c r="C65" s="50"/>
      <c r="D65" s="51"/>
      <c r="E65" s="51"/>
      <c r="F65" s="51"/>
      <c r="G65" s="51"/>
      <c r="H65" s="51"/>
      <c r="I65" s="51"/>
      <c r="J65" s="51"/>
      <c r="K65" s="51"/>
      <c r="L65" s="34" t="s">
        <v>28</v>
      </c>
      <c r="M65" s="34" t="s">
        <v>36</v>
      </c>
      <c r="N65" s="90">
        <f t="shared" ref="N65:S65" si="54">N172+N114+N169+N177+N130</f>
        <v>124436.1</v>
      </c>
      <c r="O65" s="90">
        <f t="shared" si="54"/>
        <v>111977.5</v>
      </c>
      <c r="P65" s="90">
        <f t="shared" si="54"/>
        <v>151729.29999999999</v>
      </c>
      <c r="Q65" s="90">
        <f t="shared" si="54"/>
        <v>139103.79999999999</v>
      </c>
      <c r="R65" s="90">
        <f t="shared" si="54"/>
        <v>150925.1</v>
      </c>
      <c r="S65" s="90">
        <f t="shared" si="54"/>
        <v>155389.29999999999</v>
      </c>
    </row>
    <row r="66" spans="1:19">
      <c r="A66" s="54"/>
      <c r="B66" s="59"/>
      <c r="C66" s="50"/>
      <c r="D66" s="51"/>
      <c r="E66" s="51"/>
      <c r="F66" s="51"/>
      <c r="G66" s="51"/>
      <c r="H66" s="51"/>
      <c r="I66" s="51"/>
      <c r="J66" s="51"/>
      <c r="K66" s="51"/>
      <c r="L66" s="34" t="s">
        <v>28</v>
      </c>
      <c r="M66" s="34" t="s">
        <v>37</v>
      </c>
      <c r="N66" s="90">
        <f>N106+N127</f>
        <v>0</v>
      </c>
      <c r="O66" s="90">
        <f t="shared" ref="O66:S66" si="55">O106+O127</f>
        <v>0</v>
      </c>
      <c r="P66" s="90">
        <f t="shared" si="55"/>
        <v>5034</v>
      </c>
      <c r="Q66" s="90">
        <f t="shared" si="55"/>
        <v>3948.6</v>
      </c>
      <c r="R66" s="90">
        <f t="shared" si="55"/>
        <v>3640.8</v>
      </c>
      <c r="S66" s="90">
        <f t="shared" si="55"/>
        <v>3640.8</v>
      </c>
    </row>
    <row r="67" spans="1:19">
      <c r="A67" s="153"/>
      <c r="B67" s="154"/>
      <c r="C67" s="50"/>
      <c r="D67" s="51"/>
      <c r="E67" s="51"/>
      <c r="F67" s="51"/>
      <c r="G67" s="51"/>
      <c r="H67" s="51"/>
      <c r="I67" s="51"/>
      <c r="J67" s="51"/>
      <c r="K67" s="51"/>
      <c r="L67" s="150" t="s">
        <v>29</v>
      </c>
      <c r="M67" s="150" t="s">
        <v>30</v>
      </c>
      <c r="N67" s="90">
        <f>N163+N159</f>
        <v>0</v>
      </c>
      <c r="O67" s="90">
        <f t="shared" ref="O67:S67" si="56">O163+O159</f>
        <v>0</v>
      </c>
      <c r="P67" s="90">
        <f t="shared" si="56"/>
        <v>0</v>
      </c>
      <c r="Q67" s="90">
        <f t="shared" si="56"/>
        <v>0</v>
      </c>
      <c r="R67" s="90">
        <f t="shared" si="56"/>
        <v>0</v>
      </c>
      <c r="S67" s="90">
        <f t="shared" si="56"/>
        <v>0</v>
      </c>
    </row>
    <row r="68" spans="1:19">
      <c r="A68" s="54"/>
      <c r="B68" s="59"/>
      <c r="C68" s="50"/>
      <c r="D68" s="51"/>
      <c r="E68" s="51"/>
      <c r="F68" s="51"/>
      <c r="G68" s="51"/>
      <c r="H68" s="51"/>
      <c r="I68" s="51"/>
      <c r="J68" s="51"/>
      <c r="K68" s="51"/>
      <c r="L68" s="34" t="s">
        <v>29</v>
      </c>
      <c r="M68" s="34" t="s">
        <v>38</v>
      </c>
      <c r="N68" s="90">
        <f t="shared" ref="N68:S68" si="57">N103</f>
        <v>0</v>
      </c>
      <c r="O68" s="90">
        <f t="shared" si="57"/>
        <v>0</v>
      </c>
      <c r="P68" s="90">
        <f t="shared" si="57"/>
        <v>0</v>
      </c>
      <c r="Q68" s="90">
        <f t="shared" si="57"/>
        <v>0</v>
      </c>
      <c r="R68" s="90">
        <f t="shared" si="57"/>
        <v>0</v>
      </c>
      <c r="S68" s="90">
        <f t="shared" si="57"/>
        <v>0</v>
      </c>
    </row>
    <row r="69" spans="1:19">
      <c r="A69" s="54"/>
      <c r="B69" s="59"/>
      <c r="C69" s="50"/>
      <c r="D69" s="51"/>
      <c r="E69" s="51"/>
      <c r="F69" s="51"/>
      <c r="G69" s="51"/>
      <c r="H69" s="51"/>
      <c r="I69" s="51"/>
      <c r="J69" s="51"/>
      <c r="K69" s="51"/>
      <c r="L69" s="34" t="s">
        <v>29</v>
      </c>
      <c r="M69" s="34" t="s">
        <v>35</v>
      </c>
      <c r="N69" s="90">
        <f t="shared" ref="N69:S69" si="58">N97+N116</f>
        <v>0</v>
      </c>
      <c r="O69" s="55">
        <f t="shared" si="58"/>
        <v>0</v>
      </c>
      <c r="P69" s="90">
        <f t="shared" si="58"/>
        <v>0</v>
      </c>
      <c r="Q69" s="55">
        <f t="shared" si="58"/>
        <v>0</v>
      </c>
      <c r="R69" s="55">
        <f t="shared" si="58"/>
        <v>0</v>
      </c>
      <c r="S69" s="55">
        <f t="shared" si="58"/>
        <v>0</v>
      </c>
    </row>
    <row r="70" spans="1:19">
      <c r="A70" s="54"/>
      <c r="B70" s="59"/>
      <c r="C70" s="50"/>
      <c r="D70" s="51"/>
      <c r="E70" s="51"/>
      <c r="F70" s="51"/>
      <c r="G70" s="51"/>
      <c r="H70" s="51"/>
      <c r="I70" s="51"/>
      <c r="J70" s="51"/>
      <c r="K70" s="51"/>
      <c r="L70" s="34" t="s">
        <v>29</v>
      </c>
      <c r="M70" s="34" t="s">
        <v>36</v>
      </c>
      <c r="N70" s="90">
        <v>0</v>
      </c>
      <c r="O70" s="55">
        <v>0</v>
      </c>
      <c r="P70" s="90">
        <v>0</v>
      </c>
      <c r="Q70" s="55">
        <v>0</v>
      </c>
      <c r="R70" s="55">
        <v>0</v>
      </c>
      <c r="S70" s="55">
        <v>0</v>
      </c>
    </row>
    <row r="71" spans="1:19">
      <c r="A71" s="54"/>
      <c r="B71" s="59"/>
      <c r="C71" s="50"/>
      <c r="D71" s="51"/>
      <c r="E71" s="51"/>
      <c r="F71" s="51"/>
      <c r="G71" s="51"/>
      <c r="H71" s="51"/>
      <c r="I71" s="51"/>
      <c r="J71" s="51"/>
      <c r="K71" s="51"/>
      <c r="L71" s="34" t="s">
        <v>29</v>
      </c>
      <c r="M71" s="34" t="s">
        <v>39</v>
      </c>
      <c r="N71" s="90">
        <f t="shared" ref="N71:S71" si="59">N107+N162+N180</f>
        <v>1950</v>
      </c>
      <c r="O71" s="55">
        <f t="shared" si="59"/>
        <v>1950</v>
      </c>
      <c r="P71" s="90">
        <f t="shared" si="59"/>
        <v>2565</v>
      </c>
      <c r="Q71" s="55">
        <f t="shared" si="59"/>
        <v>2565</v>
      </c>
      <c r="R71" s="55">
        <f t="shared" si="59"/>
        <v>2565</v>
      </c>
      <c r="S71" s="55">
        <f t="shared" si="59"/>
        <v>2565</v>
      </c>
    </row>
    <row r="72" spans="1:19">
      <c r="A72" s="54"/>
      <c r="B72" s="59"/>
      <c r="C72" s="50"/>
      <c r="D72" s="51"/>
      <c r="E72" s="51"/>
      <c r="F72" s="51"/>
      <c r="G72" s="51"/>
      <c r="H72" s="51"/>
      <c r="I72" s="51"/>
      <c r="J72" s="51"/>
      <c r="K72" s="51"/>
      <c r="L72" s="34" t="s">
        <v>30</v>
      </c>
      <c r="M72" s="34" t="s">
        <v>26</v>
      </c>
      <c r="N72" s="90">
        <f t="shared" ref="N72:S72" si="60">N99+N117</f>
        <v>0</v>
      </c>
      <c r="O72" s="55">
        <f t="shared" si="60"/>
        <v>0</v>
      </c>
      <c r="P72" s="90">
        <f t="shared" si="60"/>
        <v>0</v>
      </c>
      <c r="Q72" s="55">
        <f t="shared" si="60"/>
        <v>0</v>
      </c>
      <c r="R72" s="55">
        <f t="shared" si="60"/>
        <v>0</v>
      </c>
      <c r="S72" s="55">
        <f t="shared" si="60"/>
        <v>0</v>
      </c>
    </row>
    <row r="73" spans="1:19">
      <c r="A73" s="54"/>
      <c r="B73" s="59"/>
      <c r="C73" s="50"/>
      <c r="D73" s="51"/>
      <c r="E73" s="51"/>
      <c r="F73" s="51"/>
      <c r="G73" s="51"/>
      <c r="H73" s="51"/>
      <c r="I73" s="51"/>
      <c r="J73" s="51"/>
      <c r="K73" s="51"/>
      <c r="L73" s="34" t="s">
        <v>30</v>
      </c>
      <c r="M73" s="34" t="s">
        <v>27</v>
      </c>
      <c r="N73" s="90">
        <f t="shared" ref="N73:S73" si="61">N94+N100+N118</f>
        <v>0</v>
      </c>
      <c r="O73" s="55">
        <f t="shared" si="61"/>
        <v>0</v>
      </c>
      <c r="P73" s="90">
        <f t="shared" si="61"/>
        <v>0</v>
      </c>
      <c r="Q73" s="55">
        <f t="shared" si="61"/>
        <v>0</v>
      </c>
      <c r="R73" s="55">
        <f t="shared" si="61"/>
        <v>0</v>
      </c>
      <c r="S73" s="55">
        <f t="shared" si="61"/>
        <v>0</v>
      </c>
    </row>
    <row r="74" spans="1:19">
      <c r="A74" s="54"/>
      <c r="B74" s="59"/>
      <c r="C74" s="50"/>
      <c r="D74" s="51"/>
      <c r="E74" s="51"/>
      <c r="F74" s="51"/>
      <c r="G74" s="51"/>
      <c r="H74" s="51"/>
      <c r="I74" s="51"/>
      <c r="J74" s="51"/>
      <c r="K74" s="51"/>
      <c r="L74" s="34" t="s">
        <v>30</v>
      </c>
      <c r="M74" s="34" t="s">
        <v>28</v>
      </c>
      <c r="N74" s="90">
        <f t="shared" ref="N74:S74" si="62">N155+N160+N119</f>
        <v>0</v>
      </c>
      <c r="O74" s="90">
        <f t="shared" si="62"/>
        <v>0</v>
      </c>
      <c r="P74" s="90">
        <f t="shared" si="62"/>
        <v>0</v>
      </c>
      <c r="Q74" s="90">
        <f t="shared" si="62"/>
        <v>0</v>
      </c>
      <c r="R74" s="90">
        <f t="shared" si="62"/>
        <v>0</v>
      </c>
      <c r="S74" s="90">
        <f t="shared" si="62"/>
        <v>0</v>
      </c>
    </row>
    <row r="75" spans="1:19">
      <c r="A75" s="54"/>
      <c r="B75" s="59"/>
      <c r="C75" s="50"/>
      <c r="D75" s="51"/>
      <c r="E75" s="51"/>
      <c r="F75" s="51"/>
      <c r="G75" s="51"/>
      <c r="H75" s="51"/>
      <c r="I75" s="51"/>
      <c r="J75" s="51"/>
      <c r="K75" s="51"/>
      <c r="L75" s="34" t="s">
        <v>30</v>
      </c>
      <c r="M75" s="34" t="s">
        <v>30</v>
      </c>
      <c r="N75" s="90">
        <f t="shared" ref="N75:S75" si="63">N161</f>
        <v>67780.600000000006</v>
      </c>
      <c r="O75" s="90">
        <f t="shared" si="63"/>
        <v>67487.7</v>
      </c>
      <c r="P75" s="90">
        <f t="shared" si="63"/>
        <v>82780.3</v>
      </c>
      <c r="Q75" s="90">
        <f t="shared" si="63"/>
        <v>87633.9</v>
      </c>
      <c r="R75" s="90">
        <f t="shared" si="63"/>
        <v>98139.8</v>
      </c>
      <c r="S75" s="90">
        <f t="shared" si="63"/>
        <v>101268.7</v>
      </c>
    </row>
    <row r="76" spans="1:19">
      <c r="A76" s="54"/>
      <c r="B76" s="59"/>
      <c r="C76" s="50"/>
      <c r="D76" s="51"/>
      <c r="E76" s="51"/>
      <c r="F76" s="51"/>
      <c r="G76" s="51"/>
      <c r="H76" s="51"/>
      <c r="I76" s="51"/>
      <c r="J76" s="51"/>
      <c r="K76" s="51"/>
      <c r="L76" s="34" t="s">
        <v>31</v>
      </c>
      <c r="M76" s="34" t="s">
        <v>27</v>
      </c>
      <c r="N76" s="90">
        <f t="shared" ref="N76:S76" si="64">N120</f>
        <v>0</v>
      </c>
      <c r="O76" s="55">
        <f t="shared" si="64"/>
        <v>0</v>
      </c>
      <c r="P76" s="90">
        <f t="shared" si="64"/>
        <v>0</v>
      </c>
      <c r="Q76" s="55">
        <f t="shared" si="64"/>
        <v>0</v>
      </c>
      <c r="R76" s="55">
        <f t="shared" si="64"/>
        <v>0</v>
      </c>
      <c r="S76" s="55">
        <f t="shared" si="64"/>
        <v>0</v>
      </c>
    </row>
    <row r="77" spans="1:19">
      <c r="A77" s="54"/>
      <c r="B77" s="59"/>
      <c r="C77" s="50"/>
      <c r="D77" s="51"/>
      <c r="E77" s="51"/>
      <c r="F77" s="51"/>
      <c r="G77" s="51"/>
      <c r="H77" s="51"/>
      <c r="I77" s="51"/>
      <c r="J77" s="51"/>
      <c r="K77" s="51"/>
      <c r="L77" s="34" t="s">
        <v>31</v>
      </c>
      <c r="M77" s="34" t="s">
        <v>28</v>
      </c>
      <c r="N77" s="90">
        <f t="shared" ref="N77:S77" si="65">N132</f>
        <v>0</v>
      </c>
      <c r="O77" s="55">
        <f t="shared" si="65"/>
        <v>0</v>
      </c>
      <c r="P77" s="90">
        <f t="shared" si="65"/>
        <v>0</v>
      </c>
      <c r="Q77" s="55">
        <f t="shared" si="65"/>
        <v>0</v>
      </c>
      <c r="R77" s="55">
        <f t="shared" si="65"/>
        <v>0</v>
      </c>
      <c r="S77" s="55">
        <f t="shared" si="65"/>
        <v>0</v>
      </c>
    </row>
    <row r="78" spans="1:19">
      <c r="A78" s="54"/>
      <c r="B78" s="59"/>
      <c r="C78" s="50"/>
      <c r="D78" s="51"/>
      <c r="E78" s="51"/>
      <c r="F78" s="51"/>
      <c r="G78" s="51"/>
      <c r="H78" s="51"/>
      <c r="I78" s="51"/>
      <c r="J78" s="51"/>
      <c r="K78" s="51"/>
      <c r="L78" s="34" t="s">
        <v>31</v>
      </c>
      <c r="M78" s="34" t="s">
        <v>30</v>
      </c>
      <c r="N78" s="90"/>
      <c r="O78" s="90"/>
      <c r="P78" s="90"/>
      <c r="Q78" s="90"/>
      <c r="R78" s="90"/>
      <c r="S78" s="90"/>
    </row>
    <row r="79" spans="1:19">
      <c r="A79" s="54"/>
      <c r="B79" s="59"/>
      <c r="C79" s="50"/>
      <c r="D79" s="51"/>
      <c r="E79" s="51"/>
      <c r="F79" s="51"/>
      <c r="G79" s="51"/>
      <c r="H79" s="51"/>
      <c r="I79" s="51"/>
      <c r="J79" s="51"/>
      <c r="K79" s="51"/>
      <c r="L79" s="34" t="s">
        <v>32</v>
      </c>
      <c r="M79" s="34" t="s">
        <v>26</v>
      </c>
      <c r="N79" s="90">
        <f t="shared" ref="N79:S79" si="66">N135</f>
        <v>925608.8</v>
      </c>
      <c r="O79" s="55">
        <f t="shared" si="66"/>
        <v>923787.8</v>
      </c>
      <c r="P79" s="90">
        <f t="shared" si="66"/>
        <v>1095380.8999999999</v>
      </c>
      <c r="Q79" s="55">
        <f t="shared" si="66"/>
        <v>1180941.6000000001</v>
      </c>
      <c r="R79" s="55">
        <f t="shared" si="66"/>
        <v>1214103.6000000001</v>
      </c>
      <c r="S79" s="55">
        <f t="shared" si="66"/>
        <v>1246296.8</v>
      </c>
    </row>
    <row r="80" spans="1:19">
      <c r="A80" s="54"/>
      <c r="B80" s="59"/>
      <c r="C80" s="50"/>
      <c r="D80" s="51"/>
      <c r="E80" s="51"/>
      <c r="F80" s="51"/>
      <c r="G80" s="51"/>
      <c r="H80" s="51"/>
      <c r="I80" s="51"/>
      <c r="J80" s="51"/>
      <c r="K80" s="51"/>
      <c r="L80" s="34" t="s">
        <v>32</v>
      </c>
      <c r="M80" s="34" t="s">
        <v>27</v>
      </c>
      <c r="N80" s="90">
        <f t="shared" ref="N80:S80" si="67">N123+N136</f>
        <v>1421590.4</v>
      </c>
      <c r="O80" s="55">
        <f t="shared" si="67"/>
        <v>1410109.7</v>
      </c>
      <c r="P80" s="90">
        <f t="shared" si="67"/>
        <v>1887438.2</v>
      </c>
      <c r="Q80" s="55">
        <f t="shared" si="67"/>
        <v>2006059.5</v>
      </c>
      <c r="R80" s="55">
        <f t="shared" si="67"/>
        <v>2108012.9</v>
      </c>
      <c r="S80" s="55">
        <f t="shared" si="67"/>
        <v>2051064.9000000001</v>
      </c>
    </row>
    <row r="81" spans="1:19">
      <c r="A81" s="54"/>
      <c r="B81" s="59"/>
      <c r="C81" s="50"/>
      <c r="D81" s="51"/>
      <c r="E81" s="51"/>
      <c r="F81" s="51"/>
      <c r="G81" s="51"/>
      <c r="H81" s="51"/>
      <c r="I81" s="51"/>
      <c r="J81" s="51"/>
      <c r="K81" s="51"/>
      <c r="L81" s="34" t="s">
        <v>32</v>
      </c>
      <c r="M81" s="34" t="s">
        <v>28</v>
      </c>
      <c r="N81" s="90">
        <f t="shared" ref="N81:S81" si="68">N137</f>
        <v>690503.3</v>
      </c>
      <c r="O81" s="55">
        <f t="shared" si="68"/>
        <v>690466.8</v>
      </c>
      <c r="P81" s="90">
        <f t="shared" si="68"/>
        <v>818648.5</v>
      </c>
      <c r="Q81" s="55">
        <f t="shared" si="68"/>
        <v>860324</v>
      </c>
      <c r="R81" s="55">
        <f t="shared" si="68"/>
        <v>903551.9</v>
      </c>
      <c r="S81" s="55">
        <f t="shared" si="68"/>
        <v>943364</v>
      </c>
    </row>
    <row r="82" spans="1:19">
      <c r="A82" s="54"/>
      <c r="B82" s="59"/>
      <c r="C82" s="50"/>
      <c r="D82" s="51"/>
      <c r="E82" s="51"/>
      <c r="F82" s="51"/>
      <c r="G82" s="51"/>
      <c r="H82" s="51"/>
      <c r="I82" s="51"/>
      <c r="J82" s="51"/>
      <c r="K82" s="51"/>
      <c r="L82" s="34" t="s">
        <v>32</v>
      </c>
      <c r="M82" s="34" t="s">
        <v>32</v>
      </c>
      <c r="N82" s="90">
        <f t="shared" ref="N82:S82" si="69">N124+N138+N181+N187</f>
        <v>332477.8</v>
      </c>
      <c r="O82" s="55">
        <f t="shared" si="69"/>
        <v>325260.5</v>
      </c>
      <c r="P82" s="90">
        <f t="shared" si="69"/>
        <v>111464.5</v>
      </c>
      <c r="Q82" s="55">
        <f t="shared" si="69"/>
        <v>117048.3</v>
      </c>
      <c r="R82" s="55">
        <f t="shared" si="69"/>
        <v>121588.70000000001</v>
      </c>
      <c r="S82" s="55">
        <f t="shared" si="69"/>
        <v>125178.5</v>
      </c>
    </row>
    <row r="83" spans="1:19">
      <c r="A83" s="54"/>
      <c r="B83" s="59"/>
      <c r="C83" s="50"/>
      <c r="D83" s="51"/>
      <c r="E83" s="51"/>
      <c r="F83" s="51"/>
      <c r="G83" s="51"/>
      <c r="H83" s="51"/>
      <c r="I83" s="51"/>
      <c r="J83" s="51"/>
      <c r="K83" s="51"/>
      <c r="L83" s="34" t="s">
        <v>32</v>
      </c>
      <c r="M83" s="34" t="s">
        <v>35</v>
      </c>
      <c r="N83" s="90">
        <f t="shared" ref="N83:S83" si="70">N108+N139+N188</f>
        <v>187250.8</v>
      </c>
      <c r="O83" s="55">
        <f t="shared" si="70"/>
        <v>185500.79999999999</v>
      </c>
      <c r="P83" s="90">
        <f t="shared" si="70"/>
        <v>730792.9</v>
      </c>
      <c r="Q83" s="55">
        <f t="shared" si="70"/>
        <v>546741.6</v>
      </c>
      <c r="R83" s="55">
        <f t="shared" si="70"/>
        <v>552070.5</v>
      </c>
      <c r="S83" s="55">
        <f t="shared" si="70"/>
        <v>561911.5</v>
      </c>
    </row>
    <row r="84" spans="1:19">
      <c r="A84" s="54"/>
      <c r="B84" s="59"/>
      <c r="C84" s="50"/>
      <c r="D84" s="51"/>
      <c r="E84" s="51"/>
      <c r="F84" s="51"/>
      <c r="G84" s="51"/>
      <c r="H84" s="51"/>
      <c r="I84" s="51"/>
      <c r="J84" s="51"/>
      <c r="K84" s="51"/>
      <c r="L84" s="34" t="s">
        <v>38</v>
      </c>
      <c r="M84" s="34" t="s">
        <v>26</v>
      </c>
      <c r="N84" s="90">
        <f t="shared" ref="N84:S84" si="71">N125+N142+N143+N182+N189</f>
        <v>622640.80000000005</v>
      </c>
      <c r="O84" s="55">
        <f t="shared" si="71"/>
        <v>622640.30000000005</v>
      </c>
      <c r="P84" s="90">
        <f t="shared" si="71"/>
        <v>672622.79999999993</v>
      </c>
      <c r="Q84" s="55">
        <f t="shared" si="71"/>
        <v>692023</v>
      </c>
      <c r="R84" s="55">
        <f t="shared" si="71"/>
        <v>726716.1</v>
      </c>
      <c r="S84" s="55">
        <f t="shared" si="71"/>
        <v>766204.70000000007</v>
      </c>
    </row>
    <row r="85" spans="1:19">
      <c r="A85" s="54"/>
      <c r="B85" s="59"/>
      <c r="C85" s="50"/>
      <c r="D85" s="51"/>
      <c r="E85" s="51"/>
      <c r="F85" s="51"/>
      <c r="G85" s="51"/>
      <c r="H85" s="51"/>
      <c r="I85" s="51"/>
      <c r="J85" s="51"/>
      <c r="K85" s="51"/>
      <c r="L85" s="34" t="s">
        <v>38</v>
      </c>
      <c r="M85" s="34" t="s">
        <v>29</v>
      </c>
      <c r="N85" s="90">
        <f t="shared" ref="N85:S85" si="72">N183</f>
        <v>0</v>
      </c>
      <c r="O85" s="55">
        <f t="shared" si="72"/>
        <v>0</v>
      </c>
      <c r="P85" s="90">
        <f t="shared" si="72"/>
        <v>0</v>
      </c>
      <c r="Q85" s="55">
        <f t="shared" si="72"/>
        <v>0</v>
      </c>
      <c r="R85" s="55">
        <f t="shared" si="72"/>
        <v>0</v>
      </c>
      <c r="S85" s="55">
        <f t="shared" si="72"/>
        <v>0</v>
      </c>
    </row>
    <row r="86" spans="1:19">
      <c r="A86" s="54"/>
      <c r="B86" s="59"/>
      <c r="C86" s="50"/>
      <c r="D86" s="51"/>
      <c r="E86" s="51"/>
      <c r="F86" s="51"/>
      <c r="G86" s="51"/>
      <c r="H86" s="51"/>
      <c r="I86" s="51"/>
      <c r="J86" s="51"/>
      <c r="K86" s="51"/>
      <c r="L86" s="34" t="s">
        <v>36</v>
      </c>
      <c r="M86" s="34" t="s">
        <v>28</v>
      </c>
      <c r="N86" s="90">
        <f t="shared" ref="N86:S86" si="73">N156</f>
        <v>0</v>
      </c>
      <c r="O86" s="55">
        <f t="shared" si="73"/>
        <v>0</v>
      </c>
      <c r="P86" s="90">
        <f t="shared" si="73"/>
        <v>0</v>
      </c>
      <c r="Q86" s="55">
        <f t="shared" si="73"/>
        <v>0</v>
      </c>
      <c r="R86" s="55">
        <f t="shared" si="73"/>
        <v>0</v>
      </c>
      <c r="S86" s="55">
        <f t="shared" si="73"/>
        <v>0</v>
      </c>
    </row>
    <row r="87" spans="1:19">
      <c r="A87" s="54"/>
      <c r="B87" s="59"/>
      <c r="C87" s="50"/>
      <c r="D87" s="51"/>
      <c r="E87" s="51"/>
      <c r="F87" s="51"/>
      <c r="G87" s="51"/>
      <c r="H87" s="51"/>
      <c r="I87" s="51"/>
      <c r="J87" s="51"/>
      <c r="K87" s="51"/>
      <c r="L87" s="34" t="s">
        <v>33</v>
      </c>
      <c r="M87" s="34" t="s">
        <v>26</v>
      </c>
      <c r="N87" s="55">
        <f t="shared" ref="N87:S87" si="74">N147</f>
        <v>0</v>
      </c>
      <c r="O87" s="55">
        <f t="shared" si="74"/>
        <v>0</v>
      </c>
      <c r="P87" s="55">
        <f t="shared" si="74"/>
        <v>0</v>
      </c>
      <c r="Q87" s="55">
        <f t="shared" si="74"/>
        <v>11581.1</v>
      </c>
      <c r="R87" s="55">
        <f t="shared" si="74"/>
        <v>12031.3</v>
      </c>
      <c r="S87" s="55">
        <f t="shared" si="74"/>
        <v>13184</v>
      </c>
    </row>
    <row r="88" spans="1:19">
      <c r="A88" s="54"/>
      <c r="B88" s="59"/>
      <c r="C88" s="50"/>
      <c r="D88" s="51"/>
      <c r="E88" s="51"/>
      <c r="F88" s="51"/>
      <c r="G88" s="51"/>
      <c r="H88" s="51"/>
      <c r="I88" s="51"/>
      <c r="J88" s="51"/>
      <c r="K88" s="51"/>
      <c r="L88" s="34" t="s">
        <v>33</v>
      </c>
      <c r="M88" s="34" t="s">
        <v>27</v>
      </c>
      <c r="N88" s="90">
        <f t="shared" ref="N88:S88" si="75">N148+N184</f>
        <v>528009.5</v>
      </c>
      <c r="O88" s="55">
        <f t="shared" si="75"/>
        <v>527993.80000000005</v>
      </c>
      <c r="P88" s="90">
        <f t="shared" si="75"/>
        <v>193097.3</v>
      </c>
      <c r="Q88" s="55">
        <f t="shared" si="75"/>
        <v>196661.8</v>
      </c>
      <c r="R88" s="55">
        <f t="shared" si="75"/>
        <v>201267</v>
      </c>
      <c r="S88" s="55">
        <f t="shared" si="75"/>
        <v>208393.60000000001</v>
      </c>
    </row>
    <row r="89" spans="1:19">
      <c r="A89" s="54"/>
      <c r="B89" s="59"/>
      <c r="C89" s="50"/>
      <c r="D89" s="51"/>
      <c r="E89" s="51"/>
      <c r="F89" s="51"/>
      <c r="G89" s="51"/>
      <c r="H89" s="51"/>
      <c r="I89" s="51"/>
      <c r="J89" s="51"/>
      <c r="K89" s="51"/>
      <c r="L89" s="34" t="s">
        <v>33</v>
      </c>
      <c r="M89" s="34" t="s">
        <v>28</v>
      </c>
      <c r="N89" s="90">
        <f t="shared" ref="N89:S89" si="76">N149</f>
        <v>0</v>
      </c>
      <c r="O89" s="55">
        <f t="shared" si="76"/>
        <v>0</v>
      </c>
      <c r="P89" s="90">
        <f t="shared" si="76"/>
        <v>459054.8</v>
      </c>
      <c r="Q89" s="55">
        <f t="shared" si="76"/>
        <v>491916.1</v>
      </c>
      <c r="R89" s="55">
        <f t="shared" si="76"/>
        <v>504120.2</v>
      </c>
      <c r="S89" s="55">
        <f t="shared" si="76"/>
        <v>514091.3</v>
      </c>
    </row>
    <row r="90" spans="1:19">
      <c r="A90" s="54" t="s">
        <v>41</v>
      </c>
      <c r="B90" s="59"/>
      <c r="C90" s="50"/>
      <c r="D90" s="51"/>
      <c r="E90" s="51"/>
      <c r="F90" s="51"/>
      <c r="G90" s="51"/>
      <c r="H90" s="51"/>
      <c r="I90" s="51"/>
      <c r="J90" s="51"/>
      <c r="K90" s="51"/>
      <c r="L90" s="51"/>
      <c r="M90" s="51"/>
      <c r="N90" s="90"/>
      <c r="O90" s="55"/>
      <c r="P90" s="90"/>
      <c r="Q90" s="55"/>
      <c r="R90" s="55"/>
      <c r="S90" s="55"/>
    </row>
    <row r="91" spans="1:19" ht="98.25" customHeight="1">
      <c r="A91" s="54" t="s">
        <v>42</v>
      </c>
      <c r="B91" s="45">
        <v>2002</v>
      </c>
      <c r="C91" s="50"/>
      <c r="D91" s="51"/>
      <c r="E91" s="51"/>
      <c r="F91" s="51"/>
      <c r="G91" s="51"/>
      <c r="H91" s="51"/>
      <c r="I91" s="51"/>
      <c r="J91" s="51"/>
      <c r="K91" s="51"/>
      <c r="L91" s="51"/>
      <c r="M91" s="51"/>
      <c r="N91" s="91">
        <v>0</v>
      </c>
      <c r="O91" s="48">
        <v>0</v>
      </c>
      <c r="P91" s="91">
        <v>0</v>
      </c>
      <c r="Q91" s="48">
        <v>0</v>
      </c>
      <c r="R91" s="48">
        <v>0</v>
      </c>
      <c r="S91" s="48">
        <v>0</v>
      </c>
    </row>
    <row r="92" spans="1:19" ht="33.75">
      <c r="A92" s="54" t="s">
        <v>43</v>
      </c>
      <c r="B92" s="45">
        <v>2003</v>
      </c>
      <c r="C92" s="50"/>
      <c r="D92" s="51"/>
      <c r="E92" s="51"/>
      <c r="F92" s="51"/>
      <c r="G92" s="51"/>
      <c r="H92" s="51"/>
      <c r="I92" s="51"/>
      <c r="J92" s="51"/>
      <c r="K92" s="51"/>
      <c r="L92" s="51"/>
      <c r="M92" s="51"/>
      <c r="N92" s="91">
        <v>0</v>
      </c>
      <c r="O92" s="48">
        <v>0</v>
      </c>
      <c r="P92" s="91">
        <v>0</v>
      </c>
      <c r="Q92" s="48">
        <v>0</v>
      </c>
      <c r="R92" s="48">
        <v>0</v>
      </c>
      <c r="S92" s="48">
        <v>0</v>
      </c>
    </row>
    <row r="93" spans="1:19" ht="45">
      <c r="A93" s="54" t="s">
        <v>44</v>
      </c>
      <c r="B93" s="45">
        <v>2004</v>
      </c>
      <c r="C93" s="50"/>
      <c r="D93" s="51"/>
      <c r="E93" s="51"/>
      <c r="F93" s="51"/>
      <c r="G93" s="51"/>
      <c r="H93" s="51"/>
      <c r="I93" s="51"/>
      <c r="J93" s="51"/>
      <c r="K93" s="51"/>
      <c r="L93" s="34" t="s">
        <v>26</v>
      </c>
      <c r="M93" s="34" t="s">
        <v>34</v>
      </c>
      <c r="N93" s="90">
        <v>589.70000000000005</v>
      </c>
      <c r="O93" s="90">
        <v>582.20000000000005</v>
      </c>
      <c r="P93" s="90">
        <v>684.3</v>
      </c>
      <c r="Q93" s="55">
        <v>502.7</v>
      </c>
      <c r="R93" s="55">
        <v>478.8</v>
      </c>
      <c r="S93" s="55">
        <v>454.5</v>
      </c>
    </row>
    <row r="94" spans="1:19" ht="67.5" customHeight="1">
      <c r="A94" s="236" t="s">
        <v>51</v>
      </c>
      <c r="B94" s="237">
        <v>2005</v>
      </c>
      <c r="C94" s="50"/>
      <c r="D94" s="51"/>
      <c r="E94" s="51"/>
      <c r="F94" s="233"/>
      <c r="G94" s="233"/>
      <c r="H94" s="233"/>
      <c r="I94" s="233"/>
      <c r="J94" s="233"/>
      <c r="K94" s="233"/>
      <c r="L94" s="260" t="s">
        <v>30</v>
      </c>
      <c r="M94" s="260" t="s">
        <v>27</v>
      </c>
      <c r="N94" s="92"/>
      <c r="O94" s="257"/>
      <c r="P94" s="269"/>
      <c r="Q94" s="257"/>
      <c r="R94" s="257"/>
      <c r="S94" s="257"/>
    </row>
    <row r="95" spans="1:19">
      <c r="A95" s="236"/>
      <c r="B95" s="237"/>
      <c r="C95" s="50"/>
      <c r="D95" s="51"/>
      <c r="E95" s="51"/>
      <c r="F95" s="233"/>
      <c r="G95" s="233"/>
      <c r="H95" s="233"/>
      <c r="I95" s="233"/>
      <c r="J95" s="233"/>
      <c r="K95" s="233"/>
      <c r="L95" s="260"/>
      <c r="M95" s="260"/>
      <c r="N95" s="93"/>
      <c r="O95" s="257"/>
      <c r="P95" s="269"/>
      <c r="Q95" s="257"/>
      <c r="R95" s="257"/>
      <c r="S95" s="257"/>
    </row>
    <row r="96" spans="1:19" ht="53.25" customHeight="1">
      <c r="A96" s="49" t="s">
        <v>56</v>
      </c>
      <c r="B96" s="45">
        <v>2006</v>
      </c>
      <c r="C96" s="50"/>
      <c r="D96" s="51"/>
      <c r="E96" s="51"/>
      <c r="F96" s="51"/>
      <c r="G96" s="51"/>
      <c r="H96" s="51"/>
      <c r="I96" s="51"/>
      <c r="J96" s="51"/>
      <c r="K96" s="51"/>
      <c r="L96" s="34"/>
      <c r="M96" s="34"/>
      <c r="N96" s="90"/>
      <c r="O96" s="55"/>
      <c r="P96" s="90"/>
      <c r="Q96" s="55"/>
      <c r="R96" s="55"/>
      <c r="S96" s="55"/>
    </row>
    <row r="97" spans="1:19" ht="175.5" customHeight="1">
      <c r="A97" s="54" t="s">
        <v>518</v>
      </c>
      <c r="B97" s="45">
        <v>2007</v>
      </c>
      <c r="C97" s="50"/>
      <c r="D97" s="51"/>
      <c r="E97" s="51"/>
      <c r="F97" s="51"/>
      <c r="G97" s="51"/>
      <c r="H97" s="51"/>
      <c r="I97" s="51"/>
      <c r="J97" s="51"/>
      <c r="K97" s="51"/>
      <c r="L97" s="34" t="s">
        <v>29</v>
      </c>
      <c r="M97" s="34" t="s">
        <v>35</v>
      </c>
      <c r="N97" s="90"/>
      <c r="O97" s="55"/>
      <c r="P97" s="90"/>
      <c r="Q97" s="55"/>
      <c r="R97" s="55"/>
      <c r="S97" s="55"/>
    </row>
    <row r="98" spans="1:19" ht="135" customHeight="1">
      <c r="A98" s="236" t="s">
        <v>62</v>
      </c>
      <c r="B98" s="237">
        <v>2008</v>
      </c>
      <c r="C98" s="238"/>
      <c r="D98" s="233"/>
      <c r="E98" s="233"/>
      <c r="F98" s="233"/>
      <c r="G98" s="233"/>
      <c r="H98" s="233"/>
      <c r="I98" s="233"/>
      <c r="J98" s="233"/>
      <c r="K98" s="233"/>
      <c r="L98" s="51"/>
      <c r="M98" s="51"/>
      <c r="N98" s="90">
        <f t="shared" ref="N98:S98" si="77">N99+N100</f>
        <v>0</v>
      </c>
      <c r="O98" s="55">
        <f t="shared" si="77"/>
        <v>0</v>
      </c>
      <c r="P98" s="90">
        <f t="shared" si="77"/>
        <v>0</v>
      </c>
      <c r="Q98" s="55">
        <f t="shared" si="77"/>
        <v>0</v>
      </c>
      <c r="R98" s="55">
        <f t="shared" si="77"/>
        <v>0</v>
      </c>
      <c r="S98" s="55">
        <f t="shared" si="77"/>
        <v>0</v>
      </c>
    </row>
    <row r="99" spans="1:19">
      <c r="A99" s="236"/>
      <c r="B99" s="237"/>
      <c r="C99" s="238"/>
      <c r="D99" s="233"/>
      <c r="E99" s="233"/>
      <c r="F99" s="233"/>
      <c r="G99" s="233"/>
      <c r="H99" s="233"/>
      <c r="I99" s="233"/>
      <c r="J99" s="233"/>
      <c r="K99" s="233"/>
      <c r="L99" s="34" t="s">
        <v>30</v>
      </c>
      <c r="M99" s="34" t="s">
        <v>26</v>
      </c>
      <c r="N99" s="90"/>
      <c r="O99" s="55"/>
      <c r="P99" s="90"/>
      <c r="Q99" s="55"/>
      <c r="R99" s="55"/>
      <c r="S99" s="55"/>
    </row>
    <row r="100" spans="1:19">
      <c r="A100" s="236"/>
      <c r="B100" s="237"/>
      <c r="C100" s="238"/>
      <c r="D100" s="233"/>
      <c r="E100" s="233"/>
      <c r="F100" s="233"/>
      <c r="G100" s="233"/>
      <c r="H100" s="233"/>
      <c r="I100" s="233"/>
      <c r="J100" s="233"/>
      <c r="K100" s="233"/>
      <c r="L100" s="34" t="s">
        <v>30</v>
      </c>
      <c r="M100" s="34" t="s">
        <v>27</v>
      </c>
      <c r="N100" s="90"/>
      <c r="O100" s="55"/>
      <c r="P100" s="90"/>
      <c r="Q100" s="55"/>
      <c r="R100" s="55"/>
      <c r="S100" s="55"/>
    </row>
    <row r="101" spans="1:19" ht="68.25" customHeight="1">
      <c r="A101" s="236" t="s">
        <v>66</v>
      </c>
      <c r="B101" s="237">
        <v>2009</v>
      </c>
      <c r="C101" s="238"/>
      <c r="D101" s="233"/>
      <c r="E101" s="233"/>
      <c r="F101" s="233"/>
      <c r="G101" s="233"/>
      <c r="H101" s="233"/>
      <c r="I101" s="233"/>
      <c r="J101" s="233"/>
      <c r="K101" s="233"/>
      <c r="L101" s="34"/>
      <c r="M101" s="34"/>
      <c r="N101" s="90">
        <f t="shared" ref="N101:S101" si="78">N102+N103</f>
        <v>0</v>
      </c>
      <c r="O101" s="90">
        <f t="shared" si="78"/>
        <v>0</v>
      </c>
      <c r="P101" s="90">
        <f t="shared" si="78"/>
        <v>0</v>
      </c>
      <c r="Q101" s="90">
        <f t="shared" si="78"/>
        <v>0</v>
      </c>
      <c r="R101" s="90">
        <f t="shared" si="78"/>
        <v>0</v>
      </c>
      <c r="S101" s="90">
        <f t="shared" si="78"/>
        <v>0</v>
      </c>
    </row>
    <row r="102" spans="1:19" ht="20.25" customHeight="1">
      <c r="A102" s="236"/>
      <c r="B102" s="237"/>
      <c r="C102" s="238"/>
      <c r="D102" s="233"/>
      <c r="E102" s="233"/>
      <c r="F102" s="233"/>
      <c r="G102" s="233"/>
      <c r="H102" s="233"/>
      <c r="I102" s="233"/>
      <c r="J102" s="233"/>
      <c r="K102" s="233"/>
      <c r="L102" s="34" t="s">
        <v>26</v>
      </c>
      <c r="M102" s="34" t="s">
        <v>34</v>
      </c>
      <c r="N102" s="90"/>
      <c r="O102" s="55"/>
      <c r="P102" s="90"/>
      <c r="Q102" s="55"/>
      <c r="R102" s="55"/>
      <c r="S102" s="55"/>
    </row>
    <row r="103" spans="1:19" ht="21.75" customHeight="1">
      <c r="A103" s="236"/>
      <c r="B103" s="237"/>
      <c r="C103" s="238"/>
      <c r="D103" s="233"/>
      <c r="E103" s="233"/>
      <c r="F103" s="233"/>
      <c r="G103" s="233"/>
      <c r="H103" s="233"/>
      <c r="I103" s="233"/>
      <c r="J103" s="233"/>
      <c r="K103" s="233"/>
      <c r="L103" s="34" t="s">
        <v>29</v>
      </c>
      <c r="M103" s="34" t="s">
        <v>38</v>
      </c>
      <c r="N103" s="90"/>
      <c r="O103" s="55"/>
      <c r="P103" s="90"/>
      <c r="Q103" s="55"/>
      <c r="R103" s="55"/>
      <c r="S103" s="55"/>
    </row>
    <row r="104" spans="1:19" ht="174.75" customHeight="1">
      <c r="A104" s="240" t="s">
        <v>71</v>
      </c>
      <c r="B104" s="237">
        <v>2010</v>
      </c>
      <c r="C104" s="50"/>
      <c r="D104" s="51"/>
      <c r="E104" s="51"/>
      <c r="F104" s="51"/>
      <c r="G104" s="51"/>
      <c r="H104" s="51"/>
      <c r="I104" s="51"/>
      <c r="J104" s="51"/>
      <c r="K104" s="51"/>
      <c r="L104" s="51"/>
      <c r="M104" s="51"/>
      <c r="N104" s="90">
        <f t="shared" ref="N104:S104" si="79">N105+N106+N107+N108</f>
        <v>749.9</v>
      </c>
      <c r="O104" s="90">
        <f t="shared" si="79"/>
        <v>749.9</v>
      </c>
      <c r="P104" s="90">
        <f t="shared" si="79"/>
        <v>790</v>
      </c>
      <c r="Q104" s="90">
        <f t="shared" si="79"/>
        <v>0</v>
      </c>
      <c r="R104" s="90">
        <f t="shared" si="79"/>
        <v>0</v>
      </c>
      <c r="S104" s="90">
        <f t="shared" si="79"/>
        <v>0</v>
      </c>
    </row>
    <row r="105" spans="1:19">
      <c r="A105" s="240"/>
      <c r="B105" s="237"/>
      <c r="C105" s="50"/>
      <c r="D105" s="51"/>
      <c r="E105" s="51"/>
      <c r="F105" s="51"/>
      <c r="G105" s="51"/>
      <c r="H105" s="51"/>
      <c r="I105" s="51"/>
      <c r="J105" s="51"/>
      <c r="K105" s="51"/>
      <c r="L105" s="34" t="s">
        <v>26</v>
      </c>
      <c r="M105" s="34" t="s">
        <v>34</v>
      </c>
      <c r="N105" s="90">
        <v>749.9</v>
      </c>
      <c r="O105" s="90">
        <v>749.9</v>
      </c>
      <c r="P105" s="90">
        <v>790</v>
      </c>
      <c r="Q105" s="90"/>
      <c r="R105" s="90"/>
      <c r="S105" s="90"/>
    </row>
    <row r="106" spans="1:19">
      <c r="A106" s="240"/>
      <c r="B106" s="237"/>
      <c r="C106" s="50"/>
      <c r="D106" s="51"/>
      <c r="E106" s="51"/>
      <c r="F106" s="51"/>
      <c r="G106" s="51"/>
      <c r="H106" s="51"/>
      <c r="I106" s="51"/>
      <c r="J106" s="51"/>
      <c r="K106" s="51"/>
      <c r="L106" s="34" t="s">
        <v>28</v>
      </c>
      <c r="M106" s="34" t="s">
        <v>37</v>
      </c>
      <c r="N106" s="90"/>
      <c r="O106" s="90"/>
      <c r="P106" s="90"/>
      <c r="Q106" s="90"/>
      <c r="R106" s="90"/>
      <c r="S106" s="90"/>
    </row>
    <row r="107" spans="1:19">
      <c r="A107" s="240"/>
      <c r="B107" s="237"/>
      <c r="C107" s="50"/>
      <c r="D107" s="51"/>
      <c r="E107" s="51"/>
      <c r="F107" s="51"/>
      <c r="G107" s="51"/>
      <c r="H107" s="51"/>
      <c r="I107" s="51"/>
      <c r="J107" s="51"/>
      <c r="K107" s="51"/>
      <c r="L107" s="34" t="s">
        <v>29</v>
      </c>
      <c r="M107" s="34" t="s">
        <v>39</v>
      </c>
      <c r="N107" s="90"/>
      <c r="O107" s="55"/>
      <c r="P107" s="90"/>
      <c r="Q107" s="55"/>
      <c r="R107" s="55"/>
      <c r="S107" s="55"/>
    </row>
    <row r="108" spans="1:19">
      <c r="A108" s="240"/>
      <c r="B108" s="237"/>
      <c r="C108" s="50"/>
      <c r="D108" s="51"/>
      <c r="E108" s="51"/>
      <c r="F108" s="51"/>
      <c r="G108" s="51"/>
      <c r="H108" s="51"/>
      <c r="I108" s="51"/>
      <c r="J108" s="51"/>
      <c r="K108" s="51"/>
      <c r="L108" s="34" t="s">
        <v>32</v>
      </c>
      <c r="M108" s="34" t="s">
        <v>35</v>
      </c>
      <c r="N108" s="90"/>
      <c r="O108" s="55"/>
      <c r="P108" s="90"/>
      <c r="Q108" s="90"/>
      <c r="R108" s="90"/>
      <c r="S108" s="90"/>
    </row>
    <row r="109" spans="1:19" ht="145.5" customHeight="1">
      <c r="A109" s="54" t="s">
        <v>82</v>
      </c>
      <c r="B109" s="45">
        <v>2011</v>
      </c>
      <c r="C109" s="50"/>
      <c r="D109" s="51"/>
      <c r="E109" s="51"/>
      <c r="F109" s="51"/>
      <c r="G109" s="51"/>
      <c r="H109" s="51"/>
      <c r="I109" s="51"/>
      <c r="J109" s="51"/>
      <c r="K109" s="51"/>
      <c r="L109" s="51"/>
      <c r="M109" s="51"/>
      <c r="N109" s="91">
        <v>0</v>
      </c>
      <c r="O109" s="48">
        <v>0</v>
      </c>
      <c r="P109" s="91">
        <v>0</v>
      </c>
      <c r="Q109" s="48">
        <v>0</v>
      </c>
      <c r="R109" s="48">
        <v>0</v>
      </c>
      <c r="S109" s="48">
        <v>0</v>
      </c>
    </row>
    <row r="110" spans="1:19" ht="36.75" customHeight="1">
      <c r="A110" s="240" t="s">
        <v>83</v>
      </c>
      <c r="B110" s="251">
        <v>2012</v>
      </c>
      <c r="C110" s="238"/>
      <c r="D110" s="233"/>
      <c r="E110" s="233"/>
      <c r="F110" s="233"/>
      <c r="G110" s="233"/>
      <c r="H110" s="233"/>
      <c r="I110" s="233"/>
      <c r="J110" s="233"/>
      <c r="K110" s="233"/>
      <c r="L110" s="51"/>
      <c r="M110" s="51"/>
      <c r="N110" s="91">
        <f t="shared" ref="N110:S110" si="80">SUM(N111:N125)</f>
        <v>0</v>
      </c>
      <c r="O110" s="48">
        <f t="shared" si="80"/>
        <v>0</v>
      </c>
      <c r="P110" s="91">
        <f t="shared" si="80"/>
        <v>0</v>
      </c>
      <c r="Q110" s="48">
        <f t="shared" si="80"/>
        <v>0</v>
      </c>
      <c r="R110" s="48">
        <f t="shared" si="80"/>
        <v>0</v>
      </c>
      <c r="S110" s="48">
        <f t="shared" si="80"/>
        <v>0</v>
      </c>
    </row>
    <row r="111" spans="1:19">
      <c r="A111" s="240"/>
      <c r="B111" s="251"/>
      <c r="C111" s="238"/>
      <c r="D111" s="233"/>
      <c r="E111" s="233"/>
      <c r="F111" s="233"/>
      <c r="G111" s="233"/>
      <c r="H111" s="233"/>
      <c r="I111" s="233"/>
      <c r="J111" s="233"/>
      <c r="K111" s="233"/>
      <c r="L111" s="34" t="s">
        <v>26</v>
      </c>
      <c r="M111" s="34" t="s">
        <v>33</v>
      </c>
      <c r="N111" s="90"/>
      <c r="O111" s="55"/>
      <c r="P111" s="90"/>
      <c r="Q111" s="55"/>
      <c r="R111" s="55"/>
      <c r="S111" s="55"/>
    </row>
    <row r="112" spans="1:19">
      <c r="A112" s="240"/>
      <c r="B112" s="251"/>
      <c r="C112" s="238"/>
      <c r="D112" s="233"/>
      <c r="E112" s="233"/>
      <c r="F112" s="233"/>
      <c r="G112" s="233"/>
      <c r="H112" s="233"/>
      <c r="I112" s="233"/>
      <c r="J112" s="233"/>
      <c r="K112" s="233"/>
      <c r="L112" s="34" t="s">
        <v>26</v>
      </c>
      <c r="M112" s="34" t="s">
        <v>34</v>
      </c>
      <c r="N112" s="90"/>
      <c r="O112" s="55"/>
      <c r="P112" s="90"/>
      <c r="Q112" s="55"/>
      <c r="R112" s="55"/>
      <c r="S112" s="55"/>
    </row>
    <row r="113" spans="1:19">
      <c r="A113" s="240"/>
      <c r="B113" s="251"/>
      <c r="C113" s="238"/>
      <c r="D113" s="233"/>
      <c r="E113" s="233"/>
      <c r="F113" s="233"/>
      <c r="G113" s="233"/>
      <c r="H113" s="233"/>
      <c r="I113" s="233"/>
      <c r="J113" s="233"/>
      <c r="K113" s="233"/>
      <c r="L113" s="34" t="s">
        <v>28</v>
      </c>
      <c r="M113" s="34" t="s">
        <v>35</v>
      </c>
      <c r="N113" s="90"/>
      <c r="O113" s="55"/>
      <c r="P113" s="90"/>
      <c r="Q113" s="55"/>
      <c r="R113" s="55"/>
      <c r="S113" s="55"/>
    </row>
    <row r="114" spans="1:19">
      <c r="A114" s="240"/>
      <c r="B114" s="251"/>
      <c r="C114" s="238"/>
      <c r="D114" s="233"/>
      <c r="E114" s="233"/>
      <c r="F114" s="233"/>
      <c r="G114" s="233"/>
      <c r="H114" s="233"/>
      <c r="I114" s="233"/>
      <c r="J114" s="233"/>
      <c r="K114" s="233"/>
      <c r="L114" s="34" t="s">
        <v>28</v>
      </c>
      <c r="M114" s="34" t="s">
        <v>36</v>
      </c>
      <c r="N114" s="90"/>
      <c r="O114" s="55"/>
      <c r="P114" s="90"/>
      <c r="Q114" s="55"/>
      <c r="R114" s="55"/>
      <c r="S114" s="55"/>
    </row>
    <row r="115" spans="1:19">
      <c r="A115" s="240"/>
      <c r="B115" s="251"/>
      <c r="C115" s="238"/>
      <c r="D115" s="233"/>
      <c r="E115" s="233"/>
      <c r="F115" s="233"/>
      <c r="G115" s="233"/>
      <c r="H115" s="233"/>
      <c r="I115" s="233"/>
      <c r="J115" s="233"/>
      <c r="K115" s="233"/>
      <c r="L115" s="34" t="s">
        <v>29</v>
      </c>
      <c r="M115" s="34" t="s">
        <v>38</v>
      </c>
      <c r="N115" s="90"/>
      <c r="O115" s="55"/>
      <c r="P115" s="90"/>
      <c r="Q115" s="55"/>
      <c r="R115" s="55"/>
      <c r="S115" s="55"/>
    </row>
    <row r="116" spans="1:19">
      <c r="A116" s="240"/>
      <c r="B116" s="251"/>
      <c r="C116" s="238"/>
      <c r="D116" s="233"/>
      <c r="E116" s="233"/>
      <c r="F116" s="233"/>
      <c r="G116" s="233"/>
      <c r="H116" s="233"/>
      <c r="I116" s="233"/>
      <c r="J116" s="233"/>
      <c r="K116" s="233"/>
      <c r="L116" s="34" t="s">
        <v>29</v>
      </c>
      <c r="M116" s="34" t="s">
        <v>35</v>
      </c>
      <c r="N116" s="90"/>
      <c r="O116" s="55"/>
      <c r="P116" s="90"/>
      <c r="Q116" s="55"/>
      <c r="R116" s="55"/>
      <c r="S116" s="55"/>
    </row>
    <row r="117" spans="1:19">
      <c r="A117" s="240"/>
      <c r="B117" s="251"/>
      <c r="C117" s="238"/>
      <c r="D117" s="233"/>
      <c r="E117" s="233"/>
      <c r="F117" s="233"/>
      <c r="G117" s="233"/>
      <c r="H117" s="233"/>
      <c r="I117" s="233"/>
      <c r="J117" s="233"/>
      <c r="K117" s="233"/>
      <c r="L117" s="34" t="s">
        <v>30</v>
      </c>
      <c r="M117" s="34" t="s">
        <v>26</v>
      </c>
      <c r="N117" s="90"/>
      <c r="O117" s="55"/>
      <c r="P117" s="90"/>
      <c r="Q117" s="55"/>
      <c r="R117" s="55"/>
      <c r="S117" s="55"/>
    </row>
    <row r="118" spans="1:19">
      <c r="A118" s="240"/>
      <c r="B118" s="251"/>
      <c r="C118" s="238"/>
      <c r="D118" s="233"/>
      <c r="E118" s="233"/>
      <c r="F118" s="233"/>
      <c r="G118" s="233"/>
      <c r="H118" s="233"/>
      <c r="I118" s="233"/>
      <c r="J118" s="233"/>
      <c r="K118" s="233"/>
      <c r="L118" s="34" t="s">
        <v>30</v>
      </c>
      <c r="M118" s="34" t="s">
        <v>27</v>
      </c>
      <c r="N118" s="90"/>
      <c r="O118" s="55"/>
      <c r="P118" s="90"/>
      <c r="Q118" s="55"/>
      <c r="R118" s="55"/>
      <c r="S118" s="55"/>
    </row>
    <row r="119" spans="1:19">
      <c r="A119" s="240"/>
      <c r="B119" s="251"/>
      <c r="C119" s="238"/>
      <c r="D119" s="233"/>
      <c r="E119" s="233"/>
      <c r="F119" s="233"/>
      <c r="G119" s="233"/>
      <c r="H119" s="233"/>
      <c r="I119" s="233"/>
      <c r="J119" s="233"/>
      <c r="K119" s="233"/>
      <c r="L119" s="34" t="s">
        <v>30</v>
      </c>
      <c r="M119" s="34" t="s">
        <v>28</v>
      </c>
      <c r="N119" s="90"/>
      <c r="O119" s="55"/>
      <c r="P119" s="90"/>
      <c r="Q119" s="55"/>
      <c r="R119" s="55"/>
      <c r="S119" s="55"/>
    </row>
    <row r="120" spans="1:19">
      <c r="A120" s="240"/>
      <c r="B120" s="251"/>
      <c r="C120" s="238"/>
      <c r="D120" s="233"/>
      <c r="E120" s="233"/>
      <c r="F120" s="233"/>
      <c r="G120" s="233"/>
      <c r="H120" s="233"/>
      <c r="I120" s="233"/>
      <c r="J120" s="233"/>
      <c r="K120" s="233"/>
      <c r="L120" s="34" t="s">
        <v>31</v>
      </c>
      <c r="M120" s="34" t="s">
        <v>27</v>
      </c>
      <c r="N120" s="90"/>
      <c r="O120" s="55"/>
      <c r="P120" s="90"/>
      <c r="Q120" s="55"/>
      <c r="R120" s="55"/>
      <c r="S120" s="55"/>
    </row>
    <row r="121" spans="1:19">
      <c r="A121" s="240"/>
      <c r="B121" s="251"/>
      <c r="C121" s="238"/>
      <c r="D121" s="233"/>
      <c r="E121" s="233"/>
      <c r="F121" s="233"/>
      <c r="G121" s="233"/>
      <c r="H121" s="233"/>
      <c r="I121" s="233"/>
      <c r="J121" s="233"/>
      <c r="K121" s="233"/>
      <c r="L121" s="34" t="s">
        <v>31</v>
      </c>
      <c r="M121" s="34" t="s">
        <v>28</v>
      </c>
      <c r="N121" s="90"/>
      <c r="O121" s="55"/>
      <c r="P121" s="90"/>
      <c r="Q121" s="55"/>
      <c r="R121" s="55"/>
      <c r="S121" s="55"/>
    </row>
    <row r="122" spans="1:19">
      <c r="A122" s="240"/>
      <c r="B122" s="251"/>
      <c r="C122" s="238"/>
      <c r="D122" s="233"/>
      <c r="E122" s="233"/>
      <c r="F122" s="233"/>
      <c r="G122" s="233"/>
      <c r="H122" s="233"/>
      <c r="I122" s="233"/>
      <c r="J122" s="233"/>
      <c r="K122" s="233"/>
      <c r="L122" s="34" t="s">
        <v>31</v>
      </c>
      <c r="M122" s="34" t="s">
        <v>30</v>
      </c>
      <c r="N122" s="90"/>
      <c r="O122" s="55"/>
      <c r="P122" s="90"/>
      <c r="Q122" s="55"/>
      <c r="R122" s="55"/>
      <c r="S122" s="55"/>
    </row>
    <row r="123" spans="1:19">
      <c r="A123" s="240"/>
      <c r="B123" s="251"/>
      <c r="C123" s="238"/>
      <c r="D123" s="233"/>
      <c r="E123" s="233"/>
      <c r="F123" s="233"/>
      <c r="G123" s="233"/>
      <c r="H123" s="233"/>
      <c r="I123" s="233"/>
      <c r="J123" s="233"/>
      <c r="K123" s="233"/>
      <c r="L123" s="34" t="s">
        <v>32</v>
      </c>
      <c r="M123" s="34" t="s">
        <v>27</v>
      </c>
      <c r="N123" s="90"/>
      <c r="O123" s="55"/>
      <c r="P123" s="90"/>
      <c r="Q123" s="55"/>
      <c r="R123" s="55"/>
      <c r="S123" s="55"/>
    </row>
    <row r="124" spans="1:19">
      <c r="A124" s="240"/>
      <c r="B124" s="251"/>
      <c r="C124" s="238"/>
      <c r="D124" s="233"/>
      <c r="E124" s="233"/>
      <c r="F124" s="233"/>
      <c r="G124" s="233"/>
      <c r="H124" s="233"/>
      <c r="I124" s="233"/>
      <c r="J124" s="233"/>
      <c r="K124" s="233"/>
      <c r="L124" s="34" t="s">
        <v>32</v>
      </c>
      <c r="M124" s="34" t="s">
        <v>32</v>
      </c>
      <c r="N124" s="90"/>
      <c r="O124" s="55"/>
      <c r="P124" s="90"/>
      <c r="Q124" s="55"/>
      <c r="R124" s="55"/>
      <c r="S124" s="55"/>
    </row>
    <row r="125" spans="1:19">
      <c r="A125" s="240"/>
      <c r="B125" s="251"/>
      <c r="C125" s="238"/>
      <c r="D125" s="233"/>
      <c r="E125" s="233"/>
      <c r="F125" s="233"/>
      <c r="G125" s="233"/>
      <c r="H125" s="233"/>
      <c r="I125" s="233"/>
      <c r="J125" s="233"/>
      <c r="K125" s="233"/>
      <c r="L125" s="34" t="s">
        <v>38</v>
      </c>
      <c r="M125" s="34" t="s">
        <v>26</v>
      </c>
      <c r="N125" s="90"/>
      <c r="O125" s="55"/>
      <c r="P125" s="90"/>
      <c r="Q125" s="55"/>
      <c r="R125" s="55"/>
      <c r="S125" s="55"/>
    </row>
    <row r="126" spans="1:19" ht="45">
      <c r="A126" s="54" t="s">
        <v>93</v>
      </c>
      <c r="B126" s="45">
        <v>2013</v>
      </c>
      <c r="C126" s="50"/>
      <c r="D126" s="51"/>
      <c r="E126" s="51"/>
      <c r="F126" s="51"/>
      <c r="G126" s="51"/>
      <c r="H126" s="51"/>
      <c r="I126" s="51"/>
      <c r="J126" s="51"/>
      <c r="K126" s="51"/>
      <c r="L126" s="51"/>
      <c r="M126" s="51"/>
      <c r="N126" s="91">
        <f>N127</f>
        <v>0</v>
      </c>
      <c r="O126" s="137">
        <f t="shared" ref="O126:S126" si="81">O127</f>
        <v>0</v>
      </c>
      <c r="P126" s="137">
        <f t="shared" si="81"/>
        <v>5034</v>
      </c>
      <c r="Q126" s="137">
        <f t="shared" si="81"/>
        <v>3948.6</v>
      </c>
      <c r="R126" s="137">
        <f t="shared" si="81"/>
        <v>3640.8</v>
      </c>
      <c r="S126" s="137">
        <f t="shared" si="81"/>
        <v>3640.8</v>
      </c>
    </row>
    <row r="127" spans="1:19">
      <c r="A127" s="134"/>
      <c r="B127" s="133"/>
      <c r="C127" s="50"/>
      <c r="D127" s="51"/>
      <c r="E127" s="51"/>
      <c r="F127" s="51"/>
      <c r="G127" s="51"/>
      <c r="H127" s="51"/>
      <c r="I127" s="51"/>
      <c r="J127" s="51"/>
      <c r="K127" s="51"/>
      <c r="L127" s="135" t="s">
        <v>28</v>
      </c>
      <c r="M127" s="135" t="s">
        <v>37</v>
      </c>
      <c r="N127" s="137"/>
      <c r="O127" s="136"/>
      <c r="P127" s="137">
        <v>5034</v>
      </c>
      <c r="Q127" s="136">
        <v>3948.6</v>
      </c>
      <c r="R127" s="136">
        <v>3640.8</v>
      </c>
      <c r="S127" s="136">
        <v>3640.8</v>
      </c>
    </row>
    <row r="128" spans="1:19" ht="56.25">
      <c r="A128" s="54" t="s">
        <v>519</v>
      </c>
      <c r="B128" s="45">
        <v>2014</v>
      </c>
      <c r="C128" s="50"/>
      <c r="D128" s="51"/>
      <c r="E128" s="51"/>
      <c r="F128" s="51"/>
      <c r="G128" s="51"/>
      <c r="H128" s="51"/>
      <c r="I128" s="51"/>
      <c r="J128" s="51"/>
      <c r="K128" s="51"/>
      <c r="L128" s="51"/>
      <c r="M128" s="51"/>
      <c r="N128" s="91">
        <v>0</v>
      </c>
      <c r="O128" s="48">
        <v>0</v>
      </c>
      <c r="P128" s="91">
        <v>0</v>
      </c>
      <c r="Q128" s="48">
        <v>0</v>
      </c>
      <c r="R128" s="48">
        <v>0</v>
      </c>
      <c r="S128" s="48">
        <v>0</v>
      </c>
    </row>
    <row r="129" spans="1:19" ht="67.5">
      <c r="A129" s="54" t="s">
        <v>95</v>
      </c>
      <c r="B129" s="45">
        <v>2015</v>
      </c>
      <c r="C129" s="50"/>
      <c r="D129" s="51"/>
      <c r="E129" s="51"/>
      <c r="F129" s="51"/>
      <c r="G129" s="51"/>
      <c r="H129" s="51"/>
      <c r="I129" s="51"/>
      <c r="J129" s="51"/>
      <c r="K129" s="51"/>
      <c r="L129" s="51"/>
      <c r="M129" s="51"/>
      <c r="N129" s="91">
        <v>0</v>
      </c>
      <c r="O129" s="48">
        <v>0</v>
      </c>
      <c r="P129" s="91">
        <v>0</v>
      </c>
      <c r="Q129" s="48">
        <v>0</v>
      </c>
      <c r="R129" s="48">
        <v>0</v>
      </c>
      <c r="S129" s="48">
        <v>0</v>
      </c>
    </row>
    <row r="130" spans="1:19" ht="33.75">
      <c r="A130" s="54" t="s">
        <v>96</v>
      </c>
      <c r="B130" s="45">
        <v>2016</v>
      </c>
      <c r="C130" s="50"/>
      <c r="D130" s="51"/>
      <c r="E130" s="51"/>
      <c r="F130" s="51"/>
      <c r="G130" s="51"/>
      <c r="H130" s="51"/>
      <c r="I130" s="51"/>
      <c r="J130" s="51"/>
      <c r="K130" s="51"/>
      <c r="L130" s="34" t="s">
        <v>28</v>
      </c>
      <c r="M130" s="34" t="s">
        <v>36</v>
      </c>
      <c r="N130" s="90"/>
      <c r="O130" s="55"/>
      <c r="P130" s="90"/>
      <c r="Q130" s="55"/>
      <c r="R130" s="55"/>
      <c r="S130" s="55"/>
    </row>
    <row r="131" spans="1:19" ht="12.75" customHeight="1">
      <c r="A131" s="236" t="s">
        <v>105</v>
      </c>
      <c r="B131" s="237">
        <v>2017</v>
      </c>
      <c r="C131" s="238"/>
      <c r="D131" s="233"/>
      <c r="E131" s="233"/>
      <c r="F131" s="233"/>
      <c r="G131" s="233"/>
      <c r="H131" s="233"/>
      <c r="I131" s="233"/>
      <c r="J131" s="233"/>
      <c r="K131" s="233"/>
      <c r="L131" s="34"/>
      <c r="M131" s="34"/>
      <c r="N131" s="55">
        <f t="shared" ref="N131:S131" si="82">N132+N133</f>
        <v>0</v>
      </c>
      <c r="O131" s="55">
        <f t="shared" si="82"/>
        <v>0</v>
      </c>
      <c r="P131" s="55">
        <f t="shared" si="82"/>
        <v>0</v>
      </c>
      <c r="Q131" s="55">
        <f t="shared" si="82"/>
        <v>0</v>
      </c>
      <c r="R131" s="55">
        <f t="shared" si="82"/>
        <v>0</v>
      </c>
      <c r="S131" s="55">
        <f t="shared" si="82"/>
        <v>0</v>
      </c>
    </row>
    <row r="132" spans="1:19" ht="42.75" customHeight="1">
      <c r="A132" s="236"/>
      <c r="B132" s="237"/>
      <c r="C132" s="238"/>
      <c r="D132" s="233"/>
      <c r="E132" s="233"/>
      <c r="F132" s="233"/>
      <c r="G132" s="233"/>
      <c r="H132" s="233"/>
      <c r="I132" s="233"/>
      <c r="J132" s="233"/>
      <c r="K132" s="233"/>
      <c r="L132" s="34" t="s">
        <v>31</v>
      </c>
      <c r="M132" s="34" t="s">
        <v>28</v>
      </c>
      <c r="N132" s="90"/>
      <c r="O132" s="55"/>
      <c r="P132" s="90"/>
      <c r="Q132" s="55"/>
      <c r="R132" s="55"/>
      <c r="S132" s="55"/>
    </row>
    <row r="133" spans="1:19" ht="42.75" customHeight="1">
      <c r="A133" s="236"/>
      <c r="B133" s="237"/>
      <c r="C133" s="238"/>
      <c r="D133" s="233"/>
      <c r="E133" s="233"/>
      <c r="F133" s="233"/>
      <c r="G133" s="233"/>
      <c r="H133" s="233"/>
      <c r="I133" s="233"/>
      <c r="J133" s="233"/>
      <c r="K133" s="233"/>
      <c r="L133" s="34" t="s">
        <v>31</v>
      </c>
      <c r="M133" s="34" t="s">
        <v>30</v>
      </c>
      <c r="N133" s="90"/>
      <c r="O133" s="55"/>
      <c r="P133" s="90"/>
      <c r="Q133" s="55"/>
      <c r="R133" s="55"/>
      <c r="S133" s="55"/>
    </row>
    <row r="134" spans="1:19" ht="225.75" customHeight="1">
      <c r="A134" s="258" t="s">
        <v>112</v>
      </c>
      <c r="B134" s="237">
        <v>2018</v>
      </c>
      <c r="C134" s="238"/>
      <c r="D134" s="233"/>
      <c r="E134" s="233"/>
      <c r="F134" s="233"/>
      <c r="G134" s="233"/>
      <c r="H134" s="233"/>
      <c r="I134" s="233"/>
      <c r="J134" s="233"/>
      <c r="K134" s="233"/>
      <c r="L134" s="51"/>
      <c r="M134" s="51"/>
      <c r="N134" s="90">
        <f t="shared" ref="N134:S134" si="83">SUM(N135:N139)</f>
        <v>3452515.4</v>
      </c>
      <c r="O134" s="55">
        <f t="shared" si="83"/>
        <v>3433512.3</v>
      </c>
      <c r="P134" s="90">
        <f t="shared" si="83"/>
        <v>4535326.8</v>
      </c>
      <c r="Q134" s="55">
        <f t="shared" si="83"/>
        <v>4597645.8</v>
      </c>
      <c r="R134" s="55">
        <f t="shared" si="83"/>
        <v>4781318</v>
      </c>
      <c r="S134" s="55">
        <f t="shared" si="83"/>
        <v>4806216.3</v>
      </c>
    </row>
    <row r="135" spans="1:19" ht="15" customHeight="1">
      <c r="A135" s="258"/>
      <c r="B135" s="237"/>
      <c r="C135" s="238"/>
      <c r="D135" s="233"/>
      <c r="E135" s="233"/>
      <c r="F135" s="233"/>
      <c r="G135" s="233"/>
      <c r="H135" s="233"/>
      <c r="I135" s="233"/>
      <c r="J135" s="233"/>
      <c r="K135" s="233"/>
      <c r="L135" s="34" t="s">
        <v>32</v>
      </c>
      <c r="M135" s="34" t="s">
        <v>26</v>
      </c>
      <c r="N135" s="90">
        <v>925608.8</v>
      </c>
      <c r="O135" s="55">
        <v>923787.8</v>
      </c>
      <c r="P135" s="90">
        <v>1095380.8999999999</v>
      </c>
      <c r="Q135" s="55">
        <v>1180941.6000000001</v>
      </c>
      <c r="R135" s="55">
        <v>1214103.6000000001</v>
      </c>
      <c r="S135" s="55">
        <v>1246296.8</v>
      </c>
    </row>
    <row r="136" spans="1:19" ht="15.75" customHeight="1">
      <c r="A136" s="258"/>
      <c r="B136" s="237"/>
      <c r="C136" s="238"/>
      <c r="D136" s="233"/>
      <c r="E136" s="233"/>
      <c r="F136" s="233"/>
      <c r="G136" s="233"/>
      <c r="H136" s="233"/>
      <c r="I136" s="233"/>
      <c r="J136" s="233"/>
      <c r="K136" s="233"/>
      <c r="L136" s="34" t="s">
        <v>32</v>
      </c>
      <c r="M136" s="34" t="s">
        <v>27</v>
      </c>
      <c r="N136" s="90">
        <v>1421590.4</v>
      </c>
      <c r="O136" s="55">
        <v>1410109.7</v>
      </c>
      <c r="P136" s="90">
        <v>1887438.2</v>
      </c>
      <c r="Q136" s="55">
        <v>2006059.5</v>
      </c>
      <c r="R136" s="55">
        <v>2108012.9</v>
      </c>
      <c r="S136" s="55">
        <f>2051064.8+0.1</f>
        <v>2051064.9000000001</v>
      </c>
    </row>
    <row r="137" spans="1:19" ht="15" customHeight="1">
      <c r="A137" s="258"/>
      <c r="B137" s="237"/>
      <c r="C137" s="238"/>
      <c r="D137" s="233"/>
      <c r="E137" s="233"/>
      <c r="F137" s="233"/>
      <c r="G137" s="233"/>
      <c r="H137" s="233"/>
      <c r="I137" s="233"/>
      <c r="J137" s="233"/>
      <c r="K137" s="233"/>
      <c r="L137" s="34" t="s">
        <v>32</v>
      </c>
      <c r="M137" s="34" t="s">
        <v>28</v>
      </c>
      <c r="N137" s="90">
        <v>690503.3</v>
      </c>
      <c r="O137" s="55">
        <v>690466.8</v>
      </c>
      <c r="P137" s="90">
        <v>818648.5</v>
      </c>
      <c r="Q137" s="55">
        <v>860324</v>
      </c>
      <c r="R137" s="55">
        <v>903551.9</v>
      </c>
      <c r="S137" s="55">
        <f>943364.1-0.1</f>
        <v>943364</v>
      </c>
    </row>
    <row r="138" spans="1:19" ht="15" customHeight="1">
      <c r="A138" s="258"/>
      <c r="B138" s="237"/>
      <c r="C138" s="238"/>
      <c r="D138" s="233"/>
      <c r="E138" s="233"/>
      <c r="F138" s="233"/>
      <c r="G138" s="233"/>
      <c r="H138" s="233"/>
      <c r="I138" s="233"/>
      <c r="J138" s="233"/>
      <c r="K138" s="233"/>
      <c r="L138" s="34" t="s">
        <v>32</v>
      </c>
      <c r="M138" s="34" t="s">
        <v>32</v>
      </c>
      <c r="N138" s="90">
        <v>227562.1</v>
      </c>
      <c r="O138" s="55">
        <v>223647.2</v>
      </c>
      <c r="P138" s="90">
        <v>3066.3</v>
      </c>
      <c r="Q138" s="55">
        <v>3579.1</v>
      </c>
      <c r="R138" s="55">
        <v>3579.1</v>
      </c>
      <c r="S138" s="55">
        <v>3579.1</v>
      </c>
    </row>
    <row r="139" spans="1:19" ht="15" customHeight="1">
      <c r="A139" s="258"/>
      <c r="B139" s="237"/>
      <c r="C139" s="238"/>
      <c r="D139" s="233"/>
      <c r="E139" s="233"/>
      <c r="F139" s="233"/>
      <c r="G139" s="233"/>
      <c r="H139" s="233"/>
      <c r="I139" s="233"/>
      <c r="J139" s="233"/>
      <c r="K139" s="233"/>
      <c r="L139" s="34" t="s">
        <v>32</v>
      </c>
      <c r="M139" s="34" t="s">
        <v>35</v>
      </c>
      <c r="N139" s="90">
        <v>187250.8</v>
      </c>
      <c r="O139" s="55">
        <v>185500.79999999999</v>
      </c>
      <c r="P139" s="90">
        <v>730792.9</v>
      </c>
      <c r="Q139" s="55">
        <v>546741.6</v>
      </c>
      <c r="R139" s="55">
        <v>552070.5</v>
      </c>
      <c r="S139" s="55">
        <v>561911.5</v>
      </c>
    </row>
    <row r="140" spans="1:19" ht="157.5">
      <c r="A140" s="54" t="s">
        <v>119</v>
      </c>
      <c r="B140" s="45">
        <v>2019</v>
      </c>
      <c r="C140" s="50"/>
      <c r="D140" s="51"/>
      <c r="E140" s="51"/>
      <c r="F140" s="51"/>
      <c r="G140" s="51"/>
      <c r="H140" s="51"/>
      <c r="I140" s="51"/>
      <c r="J140" s="51"/>
      <c r="K140" s="51"/>
      <c r="L140" s="51"/>
      <c r="M140" s="51"/>
      <c r="N140" s="91">
        <v>0</v>
      </c>
      <c r="O140" s="48">
        <v>0</v>
      </c>
      <c r="P140" s="91">
        <v>0</v>
      </c>
      <c r="Q140" s="48">
        <v>0</v>
      </c>
      <c r="R140" s="48">
        <v>0</v>
      </c>
      <c r="S140" s="48">
        <v>0</v>
      </c>
    </row>
    <row r="141" spans="1:19" ht="56.25">
      <c r="A141" s="54" t="s">
        <v>120</v>
      </c>
      <c r="B141" s="45">
        <v>2020</v>
      </c>
      <c r="C141" s="50"/>
      <c r="D141" s="51"/>
      <c r="E141" s="51"/>
      <c r="F141" s="51"/>
      <c r="G141" s="51"/>
      <c r="H141" s="51"/>
      <c r="I141" s="51"/>
      <c r="J141" s="51"/>
      <c r="K141" s="51"/>
      <c r="L141" s="34" t="s">
        <v>26</v>
      </c>
      <c r="M141" s="34" t="s">
        <v>34</v>
      </c>
      <c r="N141" s="91"/>
      <c r="O141" s="48"/>
      <c r="P141" s="91"/>
      <c r="Q141" s="48"/>
      <c r="R141" s="48"/>
      <c r="S141" s="48"/>
    </row>
    <row r="142" spans="1:19" ht="45">
      <c r="A142" s="54" t="s">
        <v>127</v>
      </c>
      <c r="B142" s="45">
        <v>2021</v>
      </c>
      <c r="C142" s="50"/>
      <c r="D142" s="51"/>
      <c r="E142" s="51"/>
      <c r="F142" s="51"/>
      <c r="G142" s="51"/>
      <c r="H142" s="51"/>
      <c r="I142" s="51"/>
      <c r="J142" s="51"/>
      <c r="K142" s="51"/>
      <c r="L142" s="34" t="s">
        <v>38</v>
      </c>
      <c r="M142" s="34" t="s">
        <v>26</v>
      </c>
      <c r="N142" s="90">
        <v>183176.5</v>
      </c>
      <c r="O142" s="90">
        <v>183176.1</v>
      </c>
      <c r="P142" s="90">
        <v>193317.1</v>
      </c>
      <c r="Q142" s="55">
        <v>213721.3</v>
      </c>
      <c r="R142" s="55">
        <v>223247.9</v>
      </c>
      <c r="S142" s="55">
        <v>234300.5</v>
      </c>
    </row>
    <row r="143" spans="1:19" ht="45">
      <c r="A143" s="54" t="s">
        <v>135</v>
      </c>
      <c r="B143" s="45">
        <v>2022</v>
      </c>
      <c r="C143" s="50"/>
      <c r="D143" s="51"/>
      <c r="E143" s="51"/>
      <c r="F143" s="51"/>
      <c r="G143" s="51"/>
      <c r="H143" s="51"/>
      <c r="I143" s="51"/>
      <c r="J143" s="51"/>
      <c r="K143" s="51"/>
      <c r="L143" s="34" t="s">
        <v>38</v>
      </c>
      <c r="M143" s="34" t="s">
        <v>26</v>
      </c>
      <c r="N143" s="94">
        <v>439464.3</v>
      </c>
      <c r="O143" s="94">
        <v>439464.2</v>
      </c>
      <c r="P143" s="94">
        <v>479252.6</v>
      </c>
      <c r="Q143" s="89">
        <v>478051.7</v>
      </c>
      <c r="R143" s="89">
        <v>503214.2</v>
      </c>
      <c r="S143" s="89">
        <f>531650.3-0.1</f>
        <v>531650.20000000007</v>
      </c>
    </row>
    <row r="144" spans="1:19" ht="61.5" customHeight="1">
      <c r="A144" s="54" t="s">
        <v>137</v>
      </c>
      <c r="B144" s="45">
        <v>2023</v>
      </c>
      <c r="C144" s="50"/>
      <c r="D144" s="51"/>
      <c r="E144" s="51"/>
      <c r="F144" s="51"/>
      <c r="G144" s="51"/>
      <c r="H144" s="51"/>
      <c r="I144" s="51"/>
      <c r="J144" s="51"/>
      <c r="K144" s="51"/>
      <c r="L144" s="51"/>
      <c r="M144" s="51"/>
      <c r="N144" s="91">
        <v>0</v>
      </c>
      <c r="O144" s="48">
        <v>0</v>
      </c>
      <c r="P144" s="91">
        <v>0</v>
      </c>
      <c r="Q144" s="48">
        <v>0</v>
      </c>
      <c r="R144" s="48">
        <v>0</v>
      </c>
      <c r="S144" s="48">
        <v>0</v>
      </c>
    </row>
    <row r="145" spans="1:19" ht="92.25" customHeight="1">
      <c r="A145" s="54" t="s">
        <v>138</v>
      </c>
      <c r="B145" s="45">
        <v>2024</v>
      </c>
      <c r="C145" s="50"/>
      <c r="D145" s="51"/>
      <c r="E145" s="51"/>
      <c r="F145" s="51"/>
      <c r="G145" s="51"/>
      <c r="H145" s="51"/>
      <c r="I145" s="51"/>
      <c r="J145" s="51"/>
      <c r="K145" s="51"/>
      <c r="L145" s="51"/>
      <c r="M145" s="51"/>
      <c r="N145" s="91">
        <v>0</v>
      </c>
      <c r="O145" s="48">
        <v>0</v>
      </c>
      <c r="P145" s="91">
        <v>0</v>
      </c>
      <c r="Q145" s="48">
        <v>0</v>
      </c>
      <c r="R145" s="48">
        <v>0</v>
      </c>
      <c r="S145" s="48">
        <v>0</v>
      </c>
    </row>
    <row r="146" spans="1:19" ht="78.75" customHeight="1">
      <c r="A146" s="240" t="s">
        <v>139</v>
      </c>
      <c r="B146" s="237">
        <v>2025</v>
      </c>
      <c r="C146" s="238"/>
      <c r="D146" s="233"/>
      <c r="E146" s="233"/>
      <c r="F146" s="233"/>
      <c r="G146" s="233"/>
      <c r="H146" s="233"/>
      <c r="I146" s="233"/>
      <c r="J146" s="233"/>
      <c r="K146" s="233"/>
      <c r="L146" s="51"/>
      <c r="M146" s="51"/>
      <c r="N146" s="90">
        <f>N148+N149</f>
        <v>526647.19999999995</v>
      </c>
      <c r="O146" s="55">
        <f>O148+O149</f>
        <v>526642.80000000005</v>
      </c>
      <c r="P146" s="90">
        <f>P147+P148+P149</f>
        <v>650152.1</v>
      </c>
      <c r="Q146" s="90">
        <f>Q147+Q148+Q149</f>
        <v>698159</v>
      </c>
      <c r="R146" s="90">
        <f>R147+R148+R149</f>
        <v>715418.5</v>
      </c>
      <c r="S146" s="90">
        <f>S147+S148+S149</f>
        <v>733668.9</v>
      </c>
    </row>
    <row r="147" spans="1:19" ht="12.75" customHeight="1">
      <c r="A147" s="240"/>
      <c r="B147" s="237"/>
      <c r="C147" s="238"/>
      <c r="D147" s="233"/>
      <c r="E147" s="233"/>
      <c r="F147" s="233"/>
      <c r="G147" s="233"/>
      <c r="H147" s="233"/>
      <c r="I147" s="233"/>
      <c r="J147" s="233"/>
      <c r="K147" s="233"/>
      <c r="L147" s="34" t="s">
        <v>33</v>
      </c>
      <c r="M147" s="34" t="s">
        <v>26</v>
      </c>
      <c r="N147" s="90"/>
      <c r="O147" s="55"/>
      <c r="P147" s="90"/>
      <c r="Q147" s="55">
        <v>11581.1</v>
      </c>
      <c r="R147" s="55">
        <v>12031.3</v>
      </c>
      <c r="S147" s="55">
        <v>13184</v>
      </c>
    </row>
    <row r="148" spans="1:19">
      <c r="A148" s="240"/>
      <c r="B148" s="237"/>
      <c r="C148" s="238"/>
      <c r="D148" s="233"/>
      <c r="E148" s="233"/>
      <c r="F148" s="233"/>
      <c r="G148" s="233"/>
      <c r="H148" s="233"/>
      <c r="I148" s="233"/>
      <c r="J148" s="233"/>
      <c r="K148" s="233"/>
      <c r="L148" s="34" t="s">
        <v>33</v>
      </c>
      <c r="M148" s="34" t="s">
        <v>27</v>
      </c>
      <c r="N148" s="90">
        <v>526647.19999999995</v>
      </c>
      <c r="O148" s="55">
        <v>526642.80000000005</v>
      </c>
      <c r="P148" s="90">
        <v>191097.3</v>
      </c>
      <c r="Q148" s="55">
        <v>194661.8</v>
      </c>
      <c r="R148" s="55">
        <v>199267</v>
      </c>
      <c r="S148" s="55">
        <v>206393.60000000001</v>
      </c>
    </row>
    <row r="149" spans="1:19">
      <c r="A149" s="240"/>
      <c r="B149" s="237"/>
      <c r="C149" s="238"/>
      <c r="D149" s="233"/>
      <c r="E149" s="233"/>
      <c r="F149" s="233"/>
      <c r="G149" s="233"/>
      <c r="H149" s="233"/>
      <c r="I149" s="233"/>
      <c r="J149" s="233"/>
      <c r="K149" s="233"/>
      <c r="L149" s="34" t="s">
        <v>33</v>
      </c>
      <c r="M149" s="34" t="s">
        <v>28</v>
      </c>
      <c r="N149" s="90"/>
      <c r="O149" s="55"/>
      <c r="P149" s="90">
        <v>459054.8</v>
      </c>
      <c r="Q149" s="55">
        <v>491916.1</v>
      </c>
      <c r="R149" s="55">
        <v>504120.2</v>
      </c>
      <c r="S149" s="55">
        <v>514091.3</v>
      </c>
    </row>
    <row r="150" spans="1:19" ht="56.25" customHeight="1">
      <c r="A150" s="236" t="s">
        <v>149</v>
      </c>
      <c r="B150" s="250">
        <v>2026</v>
      </c>
      <c r="C150" s="50"/>
      <c r="D150" s="51"/>
      <c r="E150" s="233"/>
      <c r="F150" s="233"/>
      <c r="G150" s="233"/>
      <c r="H150" s="233"/>
      <c r="I150" s="233"/>
      <c r="J150" s="233"/>
      <c r="K150" s="233"/>
      <c r="L150" s="233"/>
      <c r="M150" s="233"/>
      <c r="N150" s="92">
        <v>0</v>
      </c>
      <c r="O150" s="257">
        <v>0</v>
      </c>
      <c r="P150" s="269">
        <v>0</v>
      </c>
      <c r="Q150" s="257">
        <v>0</v>
      </c>
      <c r="R150" s="257">
        <v>0</v>
      </c>
      <c r="S150" s="257">
        <v>0</v>
      </c>
    </row>
    <row r="151" spans="1:19">
      <c r="A151" s="236"/>
      <c r="B151" s="250"/>
      <c r="C151" s="50"/>
      <c r="D151" s="51"/>
      <c r="E151" s="233"/>
      <c r="F151" s="233"/>
      <c r="G151" s="233"/>
      <c r="H151" s="233"/>
      <c r="I151" s="233"/>
      <c r="J151" s="233"/>
      <c r="K151" s="233"/>
      <c r="L151" s="233"/>
      <c r="M151" s="233"/>
      <c r="N151" s="93"/>
      <c r="O151" s="257"/>
      <c r="P151" s="269"/>
      <c r="Q151" s="257"/>
      <c r="R151" s="257"/>
      <c r="S151" s="257"/>
    </row>
    <row r="152" spans="1:19" ht="22.5">
      <c r="A152" s="54" t="s">
        <v>154</v>
      </c>
      <c r="B152" s="59">
        <v>2027</v>
      </c>
      <c r="C152" s="50"/>
      <c r="D152" s="51"/>
      <c r="E152" s="51"/>
      <c r="F152" s="51"/>
      <c r="G152" s="51"/>
      <c r="H152" s="51"/>
      <c r="I152" s="51"/>
      <c r="J152" s="51"/>
      <c r="K152" s="51"/>
      <c r="L152" s="34" t="s">
        <v>26</v>
      </c>
      <c r="M152" s="34" t="s">
        <v>34</v>
      </c>
      <c r="N152" s="90">
        <v>25574.5</v>
      </c>
      <c r="O152" s="55">
        <v>24825.4</v>
      </c>
      <c r="P152" s="90">
        <v>30083.9</v>
      </c>
      <c r="Q152" s="90">
        <v>32431.5</v>
      </c>
      <c r="R152" s="55">
        <v>33793.800000000003</v>
      </c>
      <c r="S152" s="55">
        <v>34819.5</v>
      </c>
    </row>
    <row r="153" spans="1:19" ht="29.25" customHeight="1">
      <c r="A153" s="240" t="s">
        <v>163</v>
      </c>
      <c r="B153" s="237">
        <v>2028</v>
      </c>
      <c r="C153" s="238"/>
      <c r="D153" s="233"/>
      <c r="E153" s="233"/>
      <c r="F153" s="233"/>
      <c r="G153" s="233"/>
      <c r="H153" s="233"/>
      <c r="I153" s="233"/>
      <c r="J153" s="233"/>
      <c r="K153" s="233"/>
      <c r="L153" s="51"/>
      <c r="M153" s="51"/>
      <c r="N153" s="95">
        <f t="shared" ref="N153:S153" si="84">N154+N155+N156</f>
        <v>0</v>
      </c>
      <c r="O153" s="69">
        <f t="shared" si="84"/>
        <v>0</v>
      </c>
      <c r="P153" s="95">
        <f t="shared" si="84"/>
        <v>0</v>
      </c>
      <c r="Q153" s="69">
        <f t="shared" si="84"/>
        <v>0</v>
      </c>
      <c r="R153" s="69">
        <f t="shared" si="84"/>
        <v>0</v>
      </c>
      <c r="S153" s="69">
        <f t="shared" si="84"/>
        <v>0</v>
      </c>
    </row>
    <row r="154" spans="1:19">
      <c r="A154" s="240"/>
      <c r="B154" s="237"/>
      <c r="C154" s="238"/>
      <c r="D154" s="233"/>
      <c r="E154" s="233"/>
      <c r="F154" s="233"/>
      <c r="G154" s="233"/>
      <c r="H154" s="233"/>
      <c r="I154" s="233"/>
      <c r="J154" s="233"/>
      <c r="K154" s="233"/>
      <c r="L154" s="34" t="s">
        <v>26</v>
      </c>
      <c r="M154" s="34" t="s">
        <v>34</v>
      </c>
      <c r="N154" s="90"/>
      <c r="O154" s="55"/>
      <c r="P154" s="90"/>
      <c r="Q154" s="90"/>
      <c r="R154" s="55"/>
      <c r="S154" s="55"/>
    </row>
    <row r="155" spans="1:19">
      <c r="A155" s="240"/>
      <c r="B155" s="237"/>
      <c r="C155" s="238"/>
      <c r="D155" s="233"/>
      <c r="E155" s="233"/>
      <c r="F155" s="233"/>
      <c r="G155" s="233"/>
      <c r="H155" s="233"/>
      <c r="I155" s="233"/>
      <c r="J155" s="233"/>
      <c r="K155" s="233"/>
      <c r="L155" s="34" t="s">
        <v>30</v>
      </c>
      <c r="M155" s="34" t="s">
        <v>28</v>
      </c>
      <c r="N155" s="90"/>
      <c r="O155" s="55"/>
      <c r="P155" s="90"/>
      <c r="Q155" s="55"/>
      <c r="R155" s="55"/>
      <c r="S155" s="55"/>
    </row>
    <row r="156" spans="1:19">
      <c r="A156" s="240"/>
      <c r="B156" s="237"/>
      <c r="C156" s="238"/>
      <c r="D156" s="233"/>
      <c r="E156" s="233"/>
      <c r="F156" s="233"/>
      <c r="G156" s="233"/>
      <c r="H156" s="233"/>
      <c r="I156" s="233"/>
      <c r="J156" s="233"/>
      <c r="K156" s="233"/>
      <c r="L156" s="34" t="s">
        <v>36</v>
      </c>
      <c r="M156" s="34" t="s">
        <v>28</v>
      </c>
      <c r="N156" s="90"/>
      <c r="O156" s="55"/>
      <c r="P156" s="90"/>
      <c r="Q156" s="55"/>
      <c r="R156" s="55"/>
      <c r="S156" s="55"/>
    </row>
    <row r="157" spans="1:19" ht="67.5">
      <c r="A157" s="54" t="s">
        <v>169</v>
      </c>
      <c r="B157" s="45">
        <v>2029</v>
      </c>
      <c r="C157" s="50"/>
      <c r="D157" s="51"/>
      <c r="E157" s="51"/>
      <c r="F157" s="51"/>
      <c r="G157" s="51"/>
      <c r="H157" s="51"/>
      <c r="I157" s="51"/>
      <c r="J157" s="51"/>
      <c r="K157" s="51"/>
      <c r="L157" s="51"/>
      <c r="M157" s="51"/>
      <c r="N157" s="91">
        <v>0</v>
      </c>
      <c r="O157" s="48">
        <v>0</v>
      </c>
      <c r="P157" s="91">
        <v>0</v>
      </c>
      <c r="Q157" s="48">
        <v>0</v>
      </c>
      <c r="R157" s="48">
        <v>0</v>
      </c>
      <c r="S157" s="48">
        <v>0</v>
      </c>
    </row>
    <row r="158" spans="1:19" ht="215.25" customHeight="1">
      <c r="A158" s="236" t="s">
        <v>170</v>
      </c>
      <c r="B158" s="237">
        <v>2030</v>
      </c>
      <c r="C158" s="238"/>
      <c r="D158" s="233"/>
      <c r="E158" s="233"/>
      <c r="F158" s="233"/>
      <c r="G158" s="233"/>
      <c r="H158" s="233"/>
      <c r="I158" s="233"/>
      <c r="J158" s="233"/>
      <c r="K158" s="233"/>
      <c r="L158" s="51"/>
      <c r="M158" s="51"/>
      <c r="N158" s="91">
        <f t="shared" ref="N158:S158" si="85">SUM(N159:N161)</f>
        <v>67780.600000000006</v>
      </c>
      <c r="O158" s="91">
        <f t="shared" si="85"/>
        <v>67487.7</v>
      </c>
      <c r="P158" s="91">
        <f t="shared" si="85"/>
        <v>82780.3</v>
      </c>
      <c r="Q158" s="91">
        <f t="shared" si="85"/>
        <v>87633.9</v>
      </c>
      <c r="R158" s="91">
        <f t="shared" si="85"/>
        <v>98139.8</v>
      </c>
      <c r="S158" s="91">
        <f t="shared" si="85"/>
        <v>101268.7</v>
      </c>
    </row>
    <row r="159" spans="1:19">
      <c r="A159" s="236"/>
      <c r="B159" s="237"/>
      <c r="C159" s="238"/>
      <c r="D159" s="233"/>
      <c r="E159" s="233"/>
      <c r="F159" s="233"/>
      <c r="G159" s="233"/>
      <c r="H159" s="233"/>
      <c r="I159" s="233"/>
      <c r="J159" s="233"/>
      <c r="K159" s="233"/>
      <c r="L159" s="34" t="s">
        <v>29</v>
      </c>
      <c r="M159" s="34" t="s">
        <v>30</v>
      </c>
      <c r="N159" s="90"/>
      <c r="O159" s="55"/>
      <c r="P159" s="90"/>
      <c r="Q159" s="90"/>
      <c r="R159" s="55"/>
      <c r="S159" s="55"/>
    </row>
    <row r="160" spans="1:19" ht="12" customHeight="1">
      <c r="A160" s="236"/>
      <c r="B160" s="237"/>
      <c r="C160" s="238"/>
      <c r="D160" s="233"/>
      <c r="E160" s="233"/>
      <c r="F160" s="233"/>
      <c r="G160" s="233"/>
      <c r="H160" s="233"/>
      <c r="I160" s="233"/>
      <c r="J160" s="233"/>
      <c r="K160" s="233"/>
      <c r="L160" s="34" t="s">
        <v>30</v>
      </c>
      <c r="M160" s="34" t="s">
        <v>28</v>
      </c>
      <c r="N160" s="90"/>
      <c r="O160" s="55"/>
      <c r="P160" s="90"/>
      <c r="Q160" s="55"/>
      <c r="R160" s="55"/>
      <c r="S160" s="55"/>
    </row>
    <row r="161" spans="1:19" ht="12" customHeight="1">
      <c r="A161" s="236"/>
      <c r="B161" s="237"/>
      <c r="C161" s="238"/>
      <c r="D161" s="233"/>
      <c r="E161" s="233"/>
      <c r="F161" s="233"/>
      <c r="G161" s="233"/>
      <c r="H161" s="233"/>
      <c r="I161" s="233"/>
      <c r="J161" s="233"/>
      <c r="K161" s="233"/>
      <c r="L161" s="34" t="s">
        <v>30</v>
      </c>
      <c r="M161" s="34" t="s">
        <v>30</v>
      </c>
      <c r="N161" s="90">
        <v>67780.600000000006</v>
      </c>
      <c r="O161" s="48">
        <v>67487.7</v>
      </c>
      <c r="P161" s="90">
        <v>82780.3</v>
      </c>
      <c r="Q161" s="55">
        <v>87633.9</v>
      </c>
      <c r="R161" s="55">
        <v>98139.8</v>
      </c>
      <c r="S161" s="55">
        <v>101268.7</v>
      </c>
    </row>
    <row r="162" spans="1:19" ht="409.5" customHeight="1">
      <c r="A162" s="236" t="s">
        <v>174</v>
      </c>
      <c r="B162" s="237">
        <v>2031</v>
      </c>
      <c r="C162" s="238"/>
      <c r="D162" s="233"/>
      <c r="E162" s="233"/>
      <c r="F162" s="233"/>
      <c r="G162" s="233"/>
      <c r="H162" s="233"/>
      <c r="I162" s="233"/>
      <c r="J162" s="233"/>
      <c r="K162" s="233"/>
      <c r="L162" s="158" t="s">
        <v>29</v>
      </c>
      <c r="M162" s="158" t="s">
        <v>30</v>
      </c>
      <c r="N162" s="92"/>
      <c r="O162" s="257"/>
      <c r="P162" s="269"/>
      <c r="Q162" s="257"/>
      <c r="R162" s="257"/>
      <c r="S162" s="257"/>
    </row>
    <row r="163" spans="1:19" ht="240.75" customHeight="1" outlineLevel="2">
      <c r="A163" s="236"/>
      <c r="B163" s="237"/>
      <c r="C163" s="238"/>
      <c r="D163" s="233"/>
      <c r="E163" s="233"/>
      <c r="F163" s="233"/>
      <c r="G163" s="233"/>
      <c r="H163" s="233"/>
      <c r="I163" s="233"/>
      <c r="J163" s="233"/>
      <c r="K163" s="233"/>
      <c r="L163" s="158" t="s">
        <v>29</v>
      </c>
      <c r="M163" s="158" t="s">
        <v>30</v>
      </c>
      <c r="N163" s="93"/>
      <c r="O163" s="257"/>
      <c r="P163" s="269"/>
      <c r="Q163" s="257"/>
      <c r="R163" s="257"/>
      <c r="S163" s="257"/>
    </row>
    <row r="164" spans="1:19" ht="18.75" customHeight="1" outlineLevel="2">
      <c r="A164" s="159"/>
      <c r="B164" s="156"/>
      <c r="C164" s="152"/>
      <c r="D164" s="151"/>
      <c r="E164" s="151"/>
      <c r="F164" s="151"/>
      <c r="G164" s="151"/>
      <c r="H164" s="151"/>
      <c r="I164" s="151"/>
      <c r="J164" s="151"/>
      <c r="K164" s="151"/>
      <c r="L164" s="158" t="s">
        <v>29</v>
      </c>
      <c r="M164" s="158" t="s">
        <v>39</v>
      </c>
      <c r="N164" s="93"/>
      <c r="O164" s="155"/>
      <c r="P164" s="157"/>
      <c r="Q164" s="155"/>
      <c r="R164" s="155"/>
      <c r="S164" s="155"/>
    </row>
    <row r="165" spans="1:19" ht="98.25" customHeight="1">
      <c r="A165" s="70" t="s">
        <v>182</v>
      </c>
      <c r="B165" s="66">
        <v>2032</v>
      </c>
      <c r="C165" s="65"/>
      <c r="D165" s="47"/>
      <c r="E165" s="47"/>
      <c r="F165" s="47"/>
      <c r="G165" s="47"/>
      <c r="H165" s="47"/>
      <c r="I165" s="47"/>
      <c r="J165" s="47"/>
      <c r="K165" s="47"/>
      <c r="L165" s="34" t="s">
        <v>26</v>
      </c>
      <c r="M165" s="34" t="s">
        <v>34</v>
      </c>
      <c r="N165" s="90"/>
      <c r="O165" s="55"/>
      <c r="P165" s="90">
        <v>100</v>
      </c>
      <c r="Q165" s="90">
        <v>100</v>
      </c>
      <c r="R165" s="55">
        <v>104</v>
      </c>
      <c r="S165" s="55">
        <v>104</v>
      </c>
    </row>
    <row r="166" spans="1:19" ht="138.75" customHeight="1">
      <c r="A166" s="54" t="s">
        <v>189</v>
      </c>
      <c r="B166" s="45">
        <v>2033</v>
      </c>
      <c r="C166" s="50"/>
      <c r="D166" s="51"/>
      <c r="E166" s="51"/>
      <c r="F166" s="51"/>
      <c r="G166" s="51"/>
      <c r="H166" s="51"/>
      <c r="I166" s="51"/>
      <c r="J166" s="51"/>
      <c r="K166" s="51"/>
      <c r="L166" s="51"/>
      <c r="M166" s="51"/>
      <c r="N166" s="91">
        <v>0</v>
      </c>
      <c r="O166" s="48">
        <v>0</v>
      </c>
      <c r="P166" s="91">
        <v>0</v>
      </c>
      <c r="Q166" s="48">
        <v>0</v>
      </c>
      <c r="R166" s="48">
        <v>0</v>
      </c>
      <c r="S166" s="48">
        <v>0</v>
      </c>
    </row>
    <row r="167" spans="1:19" ht="123.75">
      <c r="A167" s="54" t="s">
        <v>190</v>
      </c>
      <c r="B167" s="45">
        <v>2034</v>
      </c>
      <c r="C167" s="50"/>
      <c r="D167" s="51"/>
      <c r="E167" s="51"/>
      <c r="F167" s="51"/>
      <c r="G167" s="51"/>
      <c r="H167" s="51"/>
      <c r="I167" s="51"/>
      <c r="J167" s="51"/>
      <c r="K167" s="51"/>
      <c r="L167" s="34"/>
      <c r="M167" s="34"/>
      <c r="N167" s="90">
        <f t="shared" ref="N167:S167" si="86">N168+N169</f>
        <v>0</v>
      </c>
      <c r="O167" s="90">
        <f t="shared" si="86"/>
        <v>0</v>
      </c>
      <c r="P167" s="90">
        <f t="shared" si="86"/>
        <v>0</v>
      </c>
      <c r="Q167" s="90">
        <f t="shared" si="86"/>
        <v>0</v>
      </c>
      <c r="R167" s="90">
        <f t="shared" si="86"/>
        <v>0</v>
      </c>
      <c r="S167" s="90">
        <f t="shared" si="86"/>
        <v>0</v>
      </c>
    </row>
    <row r="168" spans="1:19">
      <c r="A168" s="68"/>
      <c r="B168" s="66"/>
      <c r="C168" s="72"/>
      <c r="D168" s="73"/>
      <c r="E168" s="73"/>
      <c r="F168" s="73"/>
      <c r="G168" s="73"/>
      <c r="H168" s="73"/>
      <c r="I168" s="73"/>
      <c r="J168" s="73"/>
      <c r="K168" s="73"/>
      <c r="L168" s="34" t="s">
        <v>28</v>
      </c>
      <c r="M168" s="34" t="s">
        <v>35</v>
      </c>
      <c r="N168" s="90"/>
      <c r="O168" s="55"/>
      <c r="P168" s="90"/>
      <c r="Q168" s="55"/>
      <c r="R168" s="55"/>
      <c r="S168" s="55"/>
    </row>
    <row r="169" spans="1:19">
      <c r="A169" s="68"/>
      <c r="B169" s="66"/>
      <c r="C169" s="72"/>
      <c r="D169" s="73"/>
      <c r="E169" s="73"/>
      <c r="F169" s="73"/>
      <c r="G169" s="73"/>
      <c r="H169" s="73"/>
      <c r="I169" s="73"/>
      <c r="J169" s="73"/>
      <c r="K169" s="73"/>
      <c r="L169" s="34" t="s">
        <v>28</v>
      </c>
      <c r="M169" s="34" t="s">
        <v>36</v>
      </c>
      <c r="N169" s="90"/>
      <c r="O169" s="55"/>
      <c r="P169" s="90"/>
      <c r="Q169" s="55"/>
      <c r="R169" s="55"/>
      <c r="S169" s="55"/>
    </row>
    <row r="170" spans="1:19" ht="67.5" customHeight="1">
      <c r="A170" s="236" t="s">
        <v>196</v>
      </c>
      <c r="B170" s="237">
        <v>2035</v>
      </c>
      <c r="C170" s="238"/>
      <c r="D170" s="233"/>
      <c r="E170" s="233"/>
      <c r="F170" s="233"/>
      <c r="G170" s="233"/>
      <c r="H170" s="233"/>
      <c r="I170" s="233"/>
      <c r="J170" s="233"/>
      <c r="K170" s="233"/>
      <c r="L170" s="34"/>
      <c r="M170" s="34"/>
      <c r="N170" s="90">
        <f t="shared" ref="N170:S170" si="87">N171+N172</f>
        <v>124436.1</v>
      </c>
      <c r="O170" s="90">
        <f t="shared" si="87"/>
        <v>111977.5</v>
      </c>
      <c r="P170" s="90">
        <f t="shared" si="87"/>
        <v>151729.29999999999</v>
      </c>
      <c r="Q170" s="90">
        <f t="shared" si="87"/>
        <v>139103.79999999999</v>
      </c>
      <c r="R170" s="90">
        <f t="shared" si="87"/>
        <v>150925.1</v>
      </c>
      <c r="S170" s="90">
        <f t="shared" si="87"/>
        <v>155389.29999999999</v>
      </c>
    </row>
    <row r="171" spans="1:19">
      <c r="A171" s="236"/>
      <c r="B171" s="237"/>
      <c r="C171" s="238"/>
      <c r="D171" s="233"/>
      <c r="E171" s="233"/>
      <c r="F171" s="233"/>
      <c r="G171" s="233"/>
      <c r="H171" s="233"/>
      <c r="I171" s="233"/>
      <c r="J171" s="233"/>
      <c r="K171" s="233"/>
      <c r="L171" s="34" t="s">
        <v>28</v>
      </c>
      <c r="M171" s="34" t="s">
        <v>35</v>
      </c>
      <c r="N171" s="90"/>
      <c r="O171" s="55"/>
      <c r="P171" s="90"/>
      <c r="Q171" s="55"/>
      <c r="R171" s="55"/>
      <c r="S171" s="55"/>
    </row>
    <row r="172" spans="1:19">
      <c r="A172" s="236"/>
      <c r="B172" s="237"/>
      <c r="C172" s="238"/>
      <c r="D172" s="233"/>
      <c r="E172" s="233"/>
      <c r="F172" s="233"/>
      <c r="G172" s="233"/>
      <c r="H172" s="233"/>
      <c r="I172" s="233"/>
      <c r="J172" s="233"/>
      <c r="K172" s="233"/>
      <c r="L172" s="34" t="s">
        <v>28</v>
      </c>
      <c r="M172" s="34" t="s">
        <v>36</v>
      </c>
      <c r="N172" s="90">
        <v>124436.1</v>
      </c>
      <c r="O172" s="55">
        <v>111977.5</v>
      </c>
      <c r="P172" s="90">
        <v>151729.29999999999</v>
      </c>
      <c r="Q172" s="55">
        <v>139103.79999999999</v>
      </c>
      <c r="R172" s="55">
        <v>150925.1</v>
      </c>
      <c r="S172" s="55">
        <v>155389.29999999999</v>
      </c>
    </row>
    <row r="173" spans="1:19" ht="91.5" customHeight="1">
      <c r="A173" s="49" t="s">
        <v>467</v>
      </c>
      <c r="B173" s="45">
        <v>2036</v>
      </c>
      <c r="C173" s="50"/>
      <c r="D173" s="51"/>
      <c r="E173" s="51"/>
      <c r="F173" s="51"/>
      <c r="G173" s="51"/>
      <c r="H173" s="51"/>
      <c r="I173" s="51"/>
      <c r="J173" s="51"/>
      <c r="K173" s="51"/>
      <c r="L173" s="51"/>
      <c r="M173" s="51"/>
      <c r="N173" s="91">
        <v>0</v>
      </c>
      <c r="O173" s="48">
        <v>0</v>
      </c>
      <c r="P173" s="91">
        <v>0</v>
      </c>
      <c r="Q173" s="48">
        <v>0</v>
      </c>
      <c r="R173" s="48">
        <v>0</v>
      </c>
      <c r="S173" s="48">
        <v>0</v>
      </c>
    </row>
    <row r="174" spans="1:19" ht="91.5" customHeight="1">
      <c r="A174" s="49"/>
      <c r="B174" s="181">
        <v>2037</v>
      </c>
      <c r="C174" s="50"/>
      <c r="D174" s="51"/>
      <c r="E174" s="51"/>
      <c r="F174" s="51"/>
      <c r="G174" s="51"/>
      <c r="H174" s="51"/>
      <c r="I174" s="51"/>
      <c r="J174" s="51"/>
      <c r="K174" s="51"/>
      <c r="L174" s="51"/>
      <c r="M174" s="51"/>
      <c r="N174" s="183"/>
      <c r="O174" s="180"/>
      <c r="P174" s="183"/>
      <c r="Q174" s="180"/>
      <c r="R174" s="180"/>
      <c r="S174" s="180"/>
    </row>
    <row r="175" spans="1:19" ht="33.75">
      <c r="A175" s="54" t="s">
        <v>520</v>
      </c>
      <c r="B175" s="45">
        <v>2038</v>
      </c>
      <c r="C175" s="50"/>
      <c r="D175" s="51"/>
      <c r="E175" s="51"/>
      <c r="F175" s="51"/>
      <c r="G175" s="51"/>
      <c r="H175" s="51"/>
      <c r="I175" s="51"/>
      <c r="J175" s="51"/>
      <c r="K175" s="51"/>
      <c r="L175" s="34"/>
      <c r="M175" s="34"/>
      <c r="N175" s="90">
        <f t="shared" ref="N175:S175" si="88">N176+N177</f>
        <v>0</v>
      </c>
      <c r="O175" s="90">
        <f t="shared" si="88"/>
        <v>0</v>
      </c>
      <c r="P175" s="90">
        <f t="shared" si="88"/>
        <v>0</v>
      </c>
      <c r="Q175" s="90">
        <f t="shared" si="88"/>
        <v>0</v>
      </c>
      <c r="R175" s="90">
        <f t="shared" si="88"/>
        <v>0</v>
      </c>
      <c r="S175" s="90">
        <f t="shared" si="88"/>
        <v>0</v>
      </c>
    </row>
    <row r="176" spans="1:19">
      <c r="A176" s="68"/>
      <c r="B176" s="66"/>
      <c r="C176" s="50"/>
      <c r="D176" s="51"/>
      <c r="E176" s="51"/>
      <c r="F176" s="51"/>
      <c r="G176" s="51"/>
      <c r="H176" s="51"/>
      <c r="I176" s="51"/>
      <c r="J176" s="51"/>
      <c r="K176" s="73"/>
      <c r="L176" s="34" t="s">
        <v>28</v>
      </c>
      <c r="M176" s="34" t="s">
        <v>35</v>
      </c>
      <c r="N176" s="90"/>
      <c r="O176" s="55"/>
      <c r="P176" s="90"/>
      <c r="Q176" s="55"/>
      <c r="R176" s="55"/>
      <c r="S176" s="55"/>
    </row>
    <row r="177" spans="1:19">
      <c r="A177" s="68"/>
      <c r="B177" s="66"/>
      <c r="C177" s="50"/>
      <c r="D177" s="51"/>
      <c r="E177" s="51"/>
      <c r="F177" s="51"/>
      <c r="G177" s="51"/>
      <c r="H177" s="51"/>
      <c r="I177" s="51"/>
      <c r="J177" s="51"/>
      <c r="K177" s="73"/>
      <c r="L177" s="34" t="s">
        <v>28</v>
      </c>
      <c r="M177" s="34" t="s">
        <v>36</v>
      </c>
      <c r="N177" s="90"/>
      <c r="O177" s="55"/>
      <c r="P177" s="90"/>
      <c r="Q177" s="55"/>
      <c r="R177" s="55"/>
      <c r="S177" s="55"/>
    </row>
    <row r="178" spans="1:19" ht="90" customHeight="1">
      <c r="A178" s="236" t="s">
        <v>216</v>
      </c>
      <c r="B178" s="237">
        <v>2039</v>
      </c>
      <c r="C178" s="238"/>
      <c r="D178" s="233"/>
      <c r="E178" s="233"/>
      <c r="F178" s="233"/>
      <c r="G178" s="233"/>
      <c r="H178" s="233"/>
      <c r="I178" s="233"/>
      <c r="J178" s="233"/>
      <c r="K178" s="233"/>
      <c r="L178" s="51"/>
      <c r="M178" s="51"/>
      <c r="N178" s="90">
        <f t="shared" ref="N178:S178" si="89">SUM(N179:N184)</f>
        <v>12832.699999999999</v>
      </c>
      <c r="O178" s="55">
        <f t="shared" si="89"/>
        <v>12722.4</v>
      </c>
      <c r="P178" s="90">
        <f t="shared" si="89"/>
        <v>16701</v>
      </c>
      <c r="Q178" s="55">
        <f t="shared" si="89"/>
        <v>16765</v>
      </c>
      <c r="R178" s="55">
        <f t="shared" si="89"/>
        <v>16765</v>
      </c>
      <c r="S178" s="55">
        <f t="shared" si="89"/>
        <v>16765</v>
      </c>
    </row>
    <row r="179" spans="1:19">
      <c r="A179" s="236"/>
      <c r="B179" s="237"/>
      <c r="C179" s="238"/>
      <c r="D179" s="233"/>
      <c r="E179" s="233"/>
      <c r="F179" s="233"/>
      <c r="G179" s="233"/>
      <c r="H179" s="233"/>
      <c r="I179" s="233"/>
      <c r="J179" s="233"/>
      <c r="K179" s="233"/>
      <c r="L179" s="34" t="s">
        <v>26</v>
      </c>
      <c r="M179" s="34" t="s">
        <v>34</v>
      </c>
      <c r="N179" s="90">
        <v>7641</v>
      </c>
      <c r="O179" s="55">
        <v>7552.8</v>
      </c>
      <c r="P179" s="90">
        <v>10336</v>
      </c>
      <c r="Q179" s="90">
        <v>10250</v>
      </c>
      <c r="R179" s="90">
        <v>10250</v>
      </c>
      <c r="S179" s="90">
        <v>10250</v>
      </c>
    </row>
    <row r="180" spans="1:19">
      <c r="A180" s="236"/>
      <c r="B180" s="237"/>
      <c r="C180" s="238"/>
      <c r="D180" s="233"/>
      <c r="E180" s="233"/>
      <c r="F180" s="233"/>
      <c r="G180" s="233"/>
      <c r="H180" s="233"/>
      <c r="I180" s="233"/>
      <c r="J180" s="233"/>
      <c r="K180" s="233"/>
      <c r="L180" s="34" t="s">
        <v>29</v>
      </c>
      <c r="M180" s="34" t="s">
        <v>39</v>
      </c>
      <c r="N180" s="90">
        <v>1950</v>
      </c>
      <c r="O180" s="90">
        <v>1950</v>
      </c>
      <c r="P180" s="90">
        <v>2565</v>
      </c>
      <c r="Q180" s="90">
        <v>2565</v>
      </c>
      <c r="R180" s="90">
        <v>2565</v>
      </c>
      <c r="S180" s="90">
        <v>2565</v>
      </c>
    </row>
    <row r="181" spans="1:19">
      <c r="A181" s="236"/>
      <c r="B181" s="237"/>
      <c r="C181" s="238"/>
      <c r="D181" s="233"/>
      <c r="E181" s="233"/>
      <c r="F181" s="233"/>
      <c r="G181" s="233"/>
      <c r="H181" s="233"/>
      <c r="I181" s="233"/>
      <c r="J181" s="233"/>
      <c r="K181" s="233"/>
      <c r="L181" s="34" t="s">
        <v>32</v>
      </c>
      <c r="M181" s="34" t="s">
        <v>32</v>
      </c>
      <c r="N181" s="90">
        <v>1879.4</v>
      </c>
      <c r="O181" s="90">
        <v>1868.6</v>
      </c>
      <c r="P181" s="90">
        <v>1800</v>
      </c>
      <c r="Q181" s="90">
        <v>1800</v>
      </c>
      <c r="R181" s="90">
        <v>1800</v>
      </c>
      <c r="S181" s="90">
        <v>1800</v>
      </c>
    </row>
    <row r="182" spans="1:19">
      <c r="A182" s="236"/>
      <c r="B182" s="237"/>
      <c r="C182" s="238"/>
      <c r="D182" s="233"/>
      <c r="E182" s="233"/>
      <c r="F182" s="233"/>
      <c r="G182" s="233"/>
      <c r="H182" s="233"/>
      <c r="I182" s="233"/>
      <c r="J182" s="233"/>
      <c r="K182" s="233"/>
      <c r="L182" s="34" t="s">
        <v>38</v>
      </c>
      <c r="M182" s="34" t="s">
        <v>26</v>
      </c>
      <c r="N182" s="90"/>
      <c r="O182" s="90"/>
      <c r="P182" s="90"/>
      <c r="Q182" s="90">
        <v>150</v>
      </c>
      <c r="R182" s="90">
        <v>150</v>
      </c>
      <c r="S182" s="90">
        <v>150</v>
      </c>
    </row>
    <row r="183" spans="1:19">
      <c r="A183" s="236"/>
      <c r="B183" s="237"/>
      <c r="C183" s="238"/>
      <c r="D183" s="233"/>
      <c r="E183" s="233"/>
      <c r="F183" s="233"/>
      <c r="G183" s="233"/>
      <c r="H183" s="233"/>
      <c r="I183" s="233"/>
      <c r="J183" s="233"/>
      <c r="K183" s="233"/>
      <c r="L183" s="34" t="s">
        <v>38</v>
      </c>
      <c r="M183" s="34" t="s">
        <v>29</v>
      </c>
      <c r="N183" s="90"/>
      <c r="O183" s="55"/>
      <c r="P183" s="90"/>
      <c r="Q183" s="55"/>
      <c r="R183" s="55"/>
      <c r="S183" s="55"/>
    </row>
    <row r="184" spans="1:19">
      <c r="A184" s="236"/>
      <c r="B184" s="237"/>
      <c r="C184" s="238"/>
      <c r="D184" s="233"/>
      <c r="E184" s="233"/>
      <c r="F184" s="233"/>
      <c r="G184" s="233"/>
      <c r="H184" s="233"/>
      <c r="I184" s="233"/>
      <c r="J184" s="233"/>
      <c r="K184" s="233"/>
      <c r="L184" s="34" t="s">
        <v>33</v>
      </c>
      <c r="M184" s="34" t="s">
        <v>27</v>
      </c>
      <c r="N184" s="90">
        <v>1362.3</v>
      </c>
      <c r="O184" s="90">
        <v>1351</v>
      </c>
      <c r="P184" s="90">
        <v>2000</v>
      </c>
      <c r="Q184" s="90">
        <v>2000</v>
      </c>
      <c r="R184" s="90">
        <v>2000</v>
      </c>
      <c r="S184" s="90">
        <v>2000</v>
      </c>
    </row>
    <row r="185" spans="1:19" ht="39" customHeight="1">
      <c r="A185" s="236" t="s">
        <v>224</v>
      </c>
      <c r="B185" s="237">
        <v>2040</v>
      </c>
      <c r="C185" s="238"/>
      <c r="D185" s="233"/>
      <c r="E185" s="233"/>
      <c r="F185" s="233"/>
      <c r="G185" s="233"/>
      <c r="H185" s="233"/>
      <c r="I185" s="233"/>
      <c r="J185" s="233"/>
      <c r="K185" s="233"/>
      <c r="L185" s="51"/>
      <c r="M185" s="51"/>
      <c r="N185" s="90">
        <f t="shared" ref="N185:S185" si="90">SUM(N186:N189)</f>
        <v>103036.3</v>
      </c>
      <c r="O185" s="55">
        <f t="shared" si="90"/>
        <v>99744.7</v>
      </c>
      <c r="P185" s="90">
        <f t="shared" si="90"/>
        <v>106701.3</v>
      </c>
      <c r="Q185" s="55">
        <f t="shared" si="90"/>
        <v>111819.2</v>
      </c>
      <c r="R185" s="55">
        <f t="shared" si="90"/>
        <v>116363.6</v>
      </c>
      <c r="S185" s="55">
        <f t="shared" si="90"/>
        <v>119953.4</v>
      </c>
    </row>
    <row r="186" spans="1:19">
      <c r="A186" s="236"/>
      <c r="B186" s="237"/>
      <c r="C186" s="238"/>
      <c r="D186" s="233"/>
      <c r="E186" s="233"/>
      <c r="F186" s="233"/>
      <c r="G186" s="233"/>
      <c r="H186" s="233"/>
      <c r="I186" s="233"/>
      <c r="J186" s="233"/>
      <c r="K186" s="233"/>
      <c r="L186" s="34" t="s">
        <v>26</v>
      </c>
      <c r="M186" s="34" t="s">
        <v>34</v>
      </c>
      <c r="N186" s="90"/>
      <c r="O186" s="55"/>
      <c r="P186" s="90">
        <v>50</v>
      </c>
      <c r="Q186" s="90">
        <v>50</v>
      </c>
      <c r="R186" s="90">
        <v>50</v>
      </c>
      <c r="S186" s="90">
        <v>50</v>
      </c>
    </row>
    <row r="187" spans="1:19">
      <c r="A187" s="236"/>
      <c r="B187" s="237"/>
      <c r="C187" s="238"/>
      <c r="D187" s="233"/>
      <c r="E187" s="233"/>
      <c r="F187" s="233"/>
      <c r="G187" s="233"/>
      <c r="H187" s="233"/>
      <c r="I187" s="233"/>
      <c r="J187" s="233"/>
      <c r="K187" s="233"/>
      <c r="L187" s="34" t="s">
        <v>32</v>
      </c>
      <c r="M187" s="34" t="s">
        <v>32</v>
      </c>
      <c r="N187" s="90">
        <v>103036.3</v>
      </c>
      <c r="O187" s="55">
        <v>99744.7</v>
      </c>
      <c r="P187" s="90">
        <v>106598.2</v>
      </c>
      <c r="Q187" s="55">
        <v>111669.2</v>
      </c>
      <c r="R187" s="55">
        <v>116209.60000000001</v>
      </c>
      <c r="S187" s="55">
        <v>119799.4</v>
      </c>
    </row>
    <row r="188" spans="1:19">
      <c r="A188" s="236"/>
      <c r="B188" s="237"/>
      <c r="C188" s="238"/>
      <c r="D188" s="233"/>
      <c r="E188" s="233"/>
      <c r="F188" s="233"/>
      <c r="G188" s="233"/>
      <c r="H188" s="233"/>
      <c r="I188" s="233"/>
      <c r="J188" s="233"/>
      <c r="K188" s="233"/>
      <c r="L188" s="34" t="s">
        <v>32</v>
      </c>
      <c r="M188" s="34" t="s">
        <v>35</v>
      </c>
      <c r="N188" s="90"/>
      <c r="O188" s="55"/>
      <c r="P188" s="90"/>
      <c r="Q188" s="90"/>
      <c r="R188" s="90"/>
      <c r="S188" s="90"/>
    </row>
    <row r="189" spans="1:19">
      <c r="A189" s="236"/>
      <c r="B189" s="237"/>
      <c r="C189" s="238"/>
      <c r="D189" s="233"/>
      <c r="E189" s="233"/>
      <c r="F189" s="233"/>
      <c r="G189" s="233"/>
      <c r="H189" s="233"/>
      <c r="I189" s="233"/>
      <c r="J189" s="233"/>
      <c r="K189" s="233"/>
      <c r="L189" s="34" t="s">
        <v>38</v>
      </c>
      <c r="M189" s="34" t="s">
        <v>26</v>
      </c>
      <c r="N189" s="90"/>
      <c r="O189" s="90"/>
      <c r="P189" s="90">
        <v>53.1</v>
      </c>
      <c r="Q189" s="90">
        <v>100</v>
      </c>
      <c r="R189" s="90">
        <v>104</v>
      </c>
      <c r="S189" s="90">
        <v>104</v>
      </c>
    </row>
    <row r="190" spans="1:19" ht="117" customHeight="1">
      <c r="A190" s="54" t="s">
        <v>231</v>
      </c>
      <c r="B190" s="45">
        <v>2041</v>
      </c>
      <c r="C190" s="50"/>
      <c r="D190" s="51"/>
      <c r="E190" s="51"/>
      <c r="F190" s="51"/>
      <c r="G190" s="51"/>
      <c r="H190" s="51"/>
      <c r="I190" s="51"/>
      <c r="J190" s="51"/>
      <c r="K190" s="51"/>
      <c r="L190" s="51"/>
      <c r="M190" s="51"/>
      <c r="N190" s="91">
        <v>0</v>
      </c>
      <c r="O190" s="48">
        <v>0</v>
      </c>
      <c r="P190" s="91">
        <v>0</v>
      </c>
      <c r="Q190" s="48">
        <v>0</v>
      </c>
      <c r="R190" s="48">
        <v>0</v>
      </c>
      <c r="S190" s="48">
        <v>0</v>
      </c>
    </row>
    <row r="191" spans="1:19" ht="45.75" customHeight="1">
      <c r="A191" s="54" t="s">
        <v>232</v>
      </c>
      <c r="B191" s="45">
        <v>2042</v>
      </c>
      <c r="C191" s="50"/>
      <c r="D191" s="51"/>
      <c r="E191" s="51"/>
      <c r="F191" s="51"/>
      <c r="G191" s="51"/>
      <c r="H191" s="51"/>
      <c r="I191" s="51"/>
      <c r="J191" s="51"/>
      <c r="K191" s="51"/>
      <c r="L191" s="51"/>
      <c r="M191" s="51"/>
      <c r="N191" s="91">
        <v>0</v>
      </c>
      <c r="O191" s="48">
        <v>0</v>
      </c>
      <c r="P191" s="91">
        <v>0</v>
      </c>
      <c r="Q191" s="48">
        <v>0</v>
      </c>
      <c r="R191" s="48">
        <v>0</v>
      </c>
      <c r="S191" s="48">
        <v>0</v>
      </c>
    </row>
    <row r="192" spans="1:19" ht="22.5">
      <c r="A192" s="54" t="s">
        <v>521</v>
      </c>
      <c r="B192" s="45">
        <v>2043</v>
      </c>
      <c r="C192" s="50"/>
      <c r="D192" s="51"/>
      <c r="E192" s="51"/>
      <c r="F192" s="51"/>
      <c r="G192" s="51"/>
      <c r="H192" s="51"/>
      <c r="I192" s="51"/>
      <c r="J192" s="51"/>
      <c r="K192" s="51"/>
      <c r="L192" s="51"/>
      <c r="M192" s="51"/>
      <c r="N192" s="91">
        <v>0</v>
      </c>
      <c r="O192" s="48">
        <v>0</v>
      </c>
      <c r="P192" s="91">
        <v>0</v>
      </c>
      <c r="Q192" s="48">
        <v>0</v>
      </c>
      <c r="R192" s="48">
        <v>0</v>
      </c>
      <c r="S192" s="48">
        <v>0</v>
      </c>
    </row>
    <row r="193" spans="1:19" ht="78.75">
      <c r="A193" s="54" t="s">
        <v>234</v>
      </c>
      <c r="B193" s="45">
        <v>2044</v>
      </c>
      <c r="C193" s="50"/>
      <c r="D193" s="51"/>
      <c r="E193" s="51"/>
      <c r="F193" s="51"/>
      <c r="G193" s="51"/>
      <c r="H193" s="51"/>
      <c r="I193" s="51"/>
      <c r="J193" s="51"/>
      <c r="K193" s="51"/>
      <c r="L193" s="51"/>
      <c r="M193" s="51"/>
      <c r="N193" s="91">
        <v>0</v>
      </c>
      <c r="O193" s="48">
        <v>0</v>
      </c>
      <c r="P193" s="91">
        <v>0</v>
      </c>
      <c r="Q193" s="48">
        <v>0</v>
      </c>
      <c r="R193" s="48">
        <v>0</v>
      </c>
      <c r="S193" s="48">
        <v>0</v>
      </c>
    </row>
    <row r="194" spans="1:19" ht="24.75" customHeight="1">
      <c r="A194" s="54" t="s">
        <v>235</v>
      </c>
      <c r="B194" s="45">
        <v>2045</v>
      </c>
      <c r="C194" s="50"/>
      <c r="D194" s="51"/>
      <c r="E194" s="51"/>
      <c r="F194" s="51"/>
      <c r="G194" s="51"/>
      <c r="H194" s="51"/>
      <c r="I194" s="51"/>
      <c r="J194" s="51"/>
      <c r="K194" s="51"/>
      <c r="L194" s="34"/>
      <c r="M194" s="34"/>
      <c r="N194" s="91">
        <v>0</v>
      </c>
      <c r="O194" s="91">
        <v>0</v>
      </c>
      <c r="P194" s="91">
        <v>0</v>
      </c>
      <c r="Q194" s="48">
        <v>0</v>
      </c>
      <c r="R194" s="48">
        <v>0</v>
      </c>
      <c r="S194" s="48">
        <v>0</v>
      </c>
    </row>
    <row r="195" spans="1:19" ht="60" customHeight="1">
      <c r="A195" s="54" t="s">
        <v>236</v>
      </c>
      <c r="B195" s="45">
        <v>2046</v>
      </c>
      <c r="C195" s="50"/>
      <c r="D195" s="51"/>
      <c r="E195" s="51"/>
      <c r="F195" s="51"/>
      <c r="G195" s="51"/>
      <c r="H195" s="51"/>
      <c r="I195" s="51"/>
      <c r="J195" s="51"/>
      <c r="K195" s="51"/>
      <c r="L195" s="51"/>
      <c r="M195" s="51"/>
      <c r="N195" s="91">
        <v>0</v>
      </c>
      <c r="O195" s="48">
        <v>0</v>
      </c>
      <c r="P195" s="91">
        <v>0</v>
      </c>
      <c r="Q195" s="48">
        <v>0</v>
      </c>
      <c r="R195" s="48">
        <v>0</v>
      </c>
      <c r="S195" s="48">
        <v>0</v>
      </c>
    </row>
    <row r="196" spans="1:19" ht="56.25">
      <c r="A196" s="54" t="s">
        <v>477</v>
      </c>
      <c r="B196" s="74">
        <v>2100</v>
      </c>
      <c r="C196" s="46" t="s">
        <v>25</v>
      </c>
      <c r="D196" s="46" t="s">
        <v>25</v>
      </c>
      <c r="E196" s="46" t="s">
        <v>25</v>
      </c>
      <c r="F196" s="46" t="s">
        <v>25</v>
      </c>
      <c r="G196" s="46" t="s">
        <v>25</v>
      </c>
      <c r="H196" s="46" t="s">
        <v>25</v>
      </c>
      <c r="I196" s="46" t="s">
        <v>25</v>
      </c>
      <c r="J196" s="46" t="s">
        <v>25</v>
      </c>
      <c r="K196" s="46" t="s">
        <v>25</v>
      </c>
      <c r="L196" s="51"/>
      <c r="M196" s="51"/>
      <c r="N196" s="91">
        <f t="shared" ref="N196:S196" si="91">N197+N201+N202+N209+N210+N211+N212+N213+N214+N215+N216+N217+N218+N228+N240</f>
        <v>2203962.6</v>
      </c>
      <c r="O196" s="91">
        <f t="shared" si="91"/>
        <v>2129996.7000000002</v>
      </c>
      <c r="P196" s="91">
        <f t="shared" si="91"/>
        <v>2477293.9000000004</v>
      </c>
      <c r="Q196" s="91">
        <f t="shared" si="91"/>
        <v>2661321.7000000002</v>
      </c>
      <c r="R196" s="91">
        <f t="shared" si="91"/>
        <v>2690889.8</v>
      </c>
      <c r="S196" s="91">
        <f t="shared" si="91"/>
        <v>2769801.6</v>
      </c>
    </row>
    <row r="197" spans="1:19" ht="45" customHeight="1">
      <c r="A197" s="236" t="s">
        <v>238</v>
      </c>
      <c r="B197" s="237">
        <v>2101</v>
      </c>
      <c r="C197" s="238"/>
      <c r="D197" s="233"/>
      <c r="E197" s="233"/>
      <c r="F197" s="233"/>
      <c r="G197" s="233"/>
      <c r="H197" s="233"/>
      <c r="I197" s="233"/>
      <c r="J197" s="233"/>
      <c r="K197" s="233"/>
      <c r="L197" s="51"/>
      <c r="M197" s="51"/>
      <c r="N197" s="91">
        <f t="shared" ref="N197:S197" si="92">SUM(N198:N200)</f>
        <v>183904.00000000003</v>
      </c>
      <c r="O197" s="91">
        <f t="shared" si="92"/>
        <v>178861.3</v>
      </c>
      <c r="P197" s="91">
        <f t="shared" si="92"/>
        <v>191470.2</v>
      </c>
      <c r="Q197" s="91">
        <f t="shared" si="92"/>
        <v>201509.3</v>
      </c>
      <c r="R197" s="91">
        <f t="shared" si="92"/>
        <v>208052.7</v>
      </c>
      <c r="S197" s="91">
        <f t="shared" si="92"/>
        <v>212805</v>
      </c>
    </row>
    <row r="198" spans="1:19">
      <c r="A198" s="236"/>
      <c r="B198" s="237"/>
      <c r="C198" s="238"/>
      <c r="D198" s="233"/>
      <c r="E198" s="233"/>
      <c r="F198" s="233"/>
      <c r="G198" s="233"/>
      <c r="H198" s="233"/>
      <c r="I198" s="233"/>
      <c r="J198" s="233"/>
      <c r="K198" s="233"/>
      <c r="L198" s="34" t="s">
        <v>26</v>
      </c>
      <c r="M198" s="34" t="s">
        <v>27</v>
      </c>
      <c r="N198" s="91">
        <v>4279.7</v>
      </c>
      <c r="O198" s="48">
        <v>4105</v>
      </c>
      <c r="P198" s="91">
        <v>3971</v>
      </c>
      <c r="Q198" s="48">
        <v>4191.3999999999996</v>
      </c>
      <c r="R198" s="48">
        <v>4359.1000000000004</v>
      </c>
      <c r="S198" s="48">
        <v>4533.6000000000004</v>
      </c>
    </row>
    <row r="199" spans="1:19">
      <c r="A199" s="236"/>
      <c r="B199" s="237"/>
      <c r="C199" s="238"/>
      <c r="D199" s="233"/>
      <c r="E199" s="233"/>
      <c r="F199" s="233"/>
      <c r="G199" s="233"/>
      <c r="H199" s="233"/>
      <c r="I199" s="233"/>
      <c r="J199" s="233"/>
      <c r="K199" s="233"/>
      <c r="L199" s="34" t="s">
        <v>26</v>
      </c>
      <c r="M199" s="34" t="s">
        <v>28</v>
      </c>
      <c r="N199" s="91">
        <v>176790.7</v>
      </c>
      <c r="O199" s="48">
        <v>172028</v>
      </c>
      <c r="P199" s="91">
        <v>184665.60000000001</v>
      </c>
      <c r="Q199" s="48">
        <v>194484.3</v>
      </c>
      <c r="R199" s="48">
        <v>200860</v>
      </c>
      <c r="S199" s="48">
        <v>205437.8</v>
      </c>
    </row>
    <row r="200" spans="1:19">
      <c r="A200" s="236"/>
      <c r="B200" s="237"/>
      <c r="C200" s="238"/>
      <c r="D200" s="233"/>
      <c r="E200" s="233"/>
      <c r="F200" s="233"/>
      <c r="G200" s="233"/>
      <c r="H200" s="233"/>
      <c r="I200" s="233"/>
      <c r="J200" s="233"/>
      <c r="K200" s="233"/>
      <c r="L200" s="34" t="s">
        <v>26</v>
      </c>
      <c r="M200" s="34" t="s">
        <v>34</v>
      </c>
      <c r="N200" s="91">
        <v>2833.6</v>
      </c>
      <c r="O200" s="91">
        <v>2728.3</v>
      </c>
      <c r="P200" s="91">
        <v>2833.6</v>
      </c>
      <c r="Q200" s="91">
        <v>2833.6</v>
      </c>
      <c r="R200" s="91">
        <v>2833.6</v>
      </c>
      <c r="S200" s="91">
        <v>2833.6</v>
      </c>
    </row>
    <row r="201" spans="1:19" ht="33.75">
      <c r="A201" s="54" t="s">
        <v>247</v>
      </c>
      <c r="B201" s="45">
        <v>2102</v>
      </c>
      <c r="C201" s="50"/>
      <c r="D201" s="51"/>
      <c r="E201" s="51"/>
      <c r="F201" s="51"/>
      <c r="G201" s="51"/>
      <c r="H201" s="51"/>
      <c r="I201" s="51"/>
      <c r="J201" s="51"/>
      <c r="K201" s="51"/>
      <c r="L201" s="51"/>
      <c r="M201" s="51"/>
      <c r="N201" s="91">
        <v>0</v>
      </c>
      <c r="O201" s="48">
        <v>0</v>
      </c>
      <c r="P201" s="91">
        <v>0</v>
      </c>
      <c r="Q201" s="48">
        <v>0</v>
      </c>
      <c r="R201" s="48">
        <v>0</v>
      </c>
      <c r="S201" s="48">
        <v>0</v>
      </c>
    </row>
    <row r="202" spans="1:19" ht="101.25" customHeight="1">
      <c r="A202" s="236" t="s">
        <v>248</v>
      </c>
      <c r="B202" s="237">
        <v>2103</v>
      </c>
      <c r="C202" s="238"/>
      <c r="D202" s="233"/>
      <c r="E202" s="233"/>
      <c r="F202" s="233"/>
      <c r="G202" s="233"/>
      <c r="H202" s="233"/>
      <c r="I202" s="233"/>
      <c r="J202" s="233"/>
      <c r="K202" s="233"/>
      <c r="L202" s="51"/>
      <c r="M202" s="51"/>
      <c r="N202" s="90">
        <f t="shared" ref="N202:S202" si="93">SUM(N203:N208)</f>
        <v>871532.20000000007</v>
      </c>
      <c r="O202" s="90">
        <f t="shared" si="93"/>
        <v>839056.3</v>
      </c>
      <c r="P202" s="90">
        <f t="shared" si="93"/>
        <v>1060466.5</v>
      </c>
      <c r="Q202" s="90">
        <f t="shared" si="93"/>
        <v>1087436.8</v>
      </c>
      <c r="R202" s="90">
        <f t="shared" si="93"/>
        <v>1141399.2</v>
      </c>
      <c r="S202" s="90">
        <f t="shared" si="93"/>
        <v>1170759</v>
      </c>
    </row>
    <row r="203" spans="1:19">
      <c r="A203" s="236"/>
      <c r="B203" s="237"/>
      <c r="C203" s="238"/>
      <c r="D203" s="233"/>
      <c r="E203" s="233"/>
      <c r="F203" s="233"/>
      <c r="G203" s="233"/>
      <c r="H203" s="233"/>
      <c r="I203" s="233"/>
      <c r="J203" s="233"/>
      <c r="K203" s="233"/>
      <c r="L203" s="34" t="s">
        <v>26</v>
      </c>
      <c r="M203" s="34" t="s">
        <v>34</v>
      </c>
      <c r="N203" s="90">
        <v>133460.4</v>
      </c>
      <c r="O203" s="55">
        <v>133042.5</v>
      </c>
      <c r="P203" s="90">
        <v>172162.5</v>
      </c>
      <c r="Q203" s="90">
        <v>200248</v>
      </c>
      <c r="R203" s="55">
        <v>207386.1</v>
      </c>
      <c r="S203" s="55">
        <v>214807.9</v>
      </c>
    </row>
    <row r="204" spans="1:19">
      <c r="A204" s="236"/>
      <c r="B204" s="237"/>
      <c r="C204" s="238"/>
      <c r="D204" s="233"/>
      <c r="E204" s="233"/>
      <c r="F204" s="233"/>
      <c r="G204" s="233"/>
      <c r="H204" s="233"/>
      <c r="I204" s="233"/>
      <c r="J204" s="233"/>
      <c r="K204" s="233"/>
      <c r="L204" s="34" t="s">
        <v>30</v>
      </c>
      <c r="M204" s="34" t="s">
        <v>28</v>
      </c>
      <c r="N204" s="90">
        <v>589579.4</v>
      </c>
      <c r="O204" s="55">
        <v>561104</v>
      </c>
      <c r="P204" s="90">
        <v>664793.59999999998</v>
      </c>
      <c r="Q204" s="90">
        <f>618695.1+52000</f>
        <v>670695.1</v>
      </c>
      <c r="R204" s="55">
        <f>657875.3+52000</f>
        <v>709875.3</v>
      </c>
      <c r="S204" s="55">
        <f>672914.7+52000</f>
        <v>724914.7</v>
      </c>
    </row>
    <row r="205" spans="1:19">
      <c r="A205" s="236"/>
      <c r="B205" s="237"/>
      <c r="C205" s="238"/>
      <c r="D205" s="233"/>
      <c r="E205" s="233"/>
      <c r="F205" s="233"/>
      <c r="G205" s="233"/>
      <c r="H205" s="233"/>
      <c r="I205" s="233"/>
      <c r="J205" s="233"/>
      <c r="K205" s="233"/>
      <c r="L205" s="34" t="s">
        <v>29</v>
      </c>
      <c r="M205" s="34" t="s">
        <v>38</v>
      </c>
      <c r="N205" s="90"/>
      <c r="O205" s="55"/>
      <c r="P205" s="90"/>
      <c r="Q205" s="55"/>
      <c r="R205" s="55"/>
      <c r="S205" s="55"/>
    </row>
    <row r="206" spans="1:19">
      <c r="A206" s="236"/>
      <c r="B206" s="237"/>
      <c r="C206" s="238"/>
      <c r="D206" s="233"/>
      <c r="E206" s="233"/>
      <c r="F206" s="233"/>
      <c r="G206" s="233"/>
      <c r="H206" s="233"/>
      <c r="I206" s="233"/>
      <c r="J206" s="233"/>
      <c r="K206" s="233"/>
      <c r="L206" s="34" t="s">
        <v>29</v>
      </c>
      <c r="M206" s="34" t="s">
        <v>35</v>
      </c>
      <c r="N206" s="90">
        <v>97845.9</v>
      </c>
      <c r="O206" s="55">
        <v>96334.3</v>
      </c>
      <c r="P206" s="90">
        <v>166092.1</v>
      </c>
      <c r="Q206" s="55">
        <f>135442.7+23000</f>
        <v>158442.70000000001</v>
      </c>
      <c r="R206" s="55">
        <f>139577.1+23000</f>
        <v>162577.1</v>
      </c>
      <c r="S206" s="55">
        <f>144329.6+23000</f>
        <v>167329.60000000001</v>
      </c>
    </row>
    <row r="207" spans="1:19">
      <c r="A207" s="236"/>
      <c r="B207" s="237"/>
      <c r="C207" s="238"/>
      <c r="D207" s="233"/>
      <c r="E207" s="233"/>
      <c r="F207" s="233"/>
      <c r="G207" s="233"/>
      <c r="H207" s="233"/>
      <c r="I207" s="233"/>
      <c r="J207" s="233"/>
      <c r="K207" s="233"/>
      <c r="L207" s="34" t="s">
        <v>29</v>
      </c>
      <c r="M207" s="34" t="s">
        <v>39</v>
      </c>
      <c r="N207" s="90">
        <v>50646.5</v>
      </c>
      <c r="O207" s="55">
        <v>48575.5</v>
      </c>
      <c r="P207" s="90">
        <v>57418.3</v>
      </c>
      <c r="Q207" s="55">
        <v>58051</v>
      </c>
      <c r="R207" s="55">
        <v>61560.7</v>
      </c>
      <c r="S207" s="55">
        <v>63706.8</v>
      </c>
    </row>
    <row r="208" spans="1:19">
      <c r="A208" s="236"/>
      <c r="B208" s="237"/>
      <c r="C208" s="238"/>
      <c r="D208" s="233"/>
      <c r="E208" s="233"/>
      <c r="F208" s="233"/>
      <c r="G208" s="233"/>
      <c r="H208" s="233"/>
      <c r="I208" s="233"/>
      <c r="J208" s="233"/>
      <c r="K208" s="233"/>
      <c r="L208" s="34" t="s">
        <v>30</v>
      </c>
      <c r="M208" s="34" t="s">
        <v>30</v>
      </c>
      <c r="N208" s="90"/>
      <c r="O208" s="55"/>
      <c r="P208" s="90"/>
      <c r="Q208" s="55"/>
      <c r="R208" s="55"/>
      <c r="S208" s="55"/>
    </row>
    <row r="209" spans="1:19" ht="67.5">
      <c r="A209" s="54" t="s">
        <v>251</v>
      </c>
      <c r="B209" s="45">
        <v>2104</v>
      </c>
      <c r="C209" s="50"/>
      <c r="D209" s="51"/>
      <c r="E209" s="51"/>
      <c r="F209" s="51"/>
      <c r="G209" s="51"/>
      <c r="H209" s="51"/>
      <c r="I209" s="51"/>
      <c r="J209" s="51"/>
      <c r="K209" s="51"/>
      <c r="L209" s="51"/>
      <c r="M209" s="51"/>
      <c r="N209" s="91">
        <v>0</v>
      </c>
      <c r="O209" s="48">
        <v>0</v>
      </c>
      <c r="P209" s="91">
        <v>0</v>
      </c>
      <c r="Q209" s="48">
        <v>0</v>
      </c>
      <c r="R209" s="48">
        <v>0</v>
      </c>
      <c r="S209" s="48">
        <v>0</v>
      </c>
    </row>
    <row r="210" spans="1:19" ht="45">
      <c r="A210" s="54" t="s">
        <v>252</v>
      </c>
      <c r="B210" s="45">
        <v>2105</v>
      </c>
      <c r="C210" s="50"/>
      <c r="D210" s="51"/>
      <c r="E210" s="51"/>
      <c r="F210" s="51"/>
      <c r="G210" s="51"/>
      <c r="H210" s="51"/>
      <c r="I210" s="51"/>
      <c r="J210" s="51"/>
      <c r="K210" s="51"/>
      <c r="L210" s="51"/>
      <c r="M210" s="51"/>
      <c r="N210" s="91">
        <v>0</v>
      </c>
      <c r="O210" s="48">
        <v>0</v>
      </c>
      <c r="P210" s="91">
        <v>0</v>
      </c>
      <c r="Q210" s="48">
        <v>0</v>
      </c>
      <c r="R210" s="48">
        <v>0</v>
      </c>
      <c r="S210" s="48">
        <v>0</v>
      </c>
    </row>
    <row r="211" spans="1:19" ht="43.5" customHeight="1">
      <c r="A211" s="54" t="s">
        <v>253</v>
      </c>
      <c r="B211" s="45">
        <v>2106</v>
      </c>
      <c r="C211" s="50"/>
      <c r="D211" s="51"/>
      <c r="E211" s="51"/>
      <c r="F211" s="51"/>
      <c r="G211" s="51"/>
      <c r="H211" s="51"/>
      <c r="I211" s="51"/>
      <c r="J211" s="51"/>
      <c r="K211" s="51"/>
      <c r="L211" s="51"/>
      <c r="M211" s="51"/>
      <c r="N211" s="91">
        <v>0</v>
      </c>
      <c r="O211" s="48">
        <v>0</v>
      </c>
      <c r="P211" s="91">
        <v>0</v>
      </c>
      <c r="Q211" s="48">
        <v>0</v>
      </c>
      <c r="R211" s="48">
        <v>0</v>
      </c>
      <c r="S211" s="48">
        <v>0</v>
      </c>
    </row>
    <row r="212" spans="1:19" ht="48.75" customHeight="1">
      <c r="A212" s="54" t="s">
        <v>483</v>
      </c>
      <c r="B212" s="45">
        <v>2107</v>
      </c>
      <c r="C212" s="50"/>
      <c r="D212" s="51"/>
      <c r="E212" s="51"/>
      <c r="F212" s="51"/>
      <c r="G212" s="51"/>
      <c r="H212" s="51"/>
      <c r="I212" s="51"/>
      <c r="J212" s="51"/>
      <c r="K212" s="51"/>
      <c r="L212" s="51"/>
      <c r="M212" s="51"/>
      <c r="N212" s="91"/>
      <c r="O212" s="48"/>
      <c r="P212" s="91"/>
      <c r="Q212" s="48"/>
      <c r="R212" s="48"/>
      <c r="S212" s="48"/>
    </row>
    <row r="213" spans="1:19" ht="117" customHeight="1">
      <c r="A213" s="54" t="s">
        <v>255</v>
      </c>
      <c r="B213" s="45">
        <v>2108</v>
      </c>
      <c r="C213" s="50"/>
      <c r="D213" s="51"/>
      <c r="E213" s="51"/>
      <c r="F213" s="51"/>
      <c r="G213" s="51"/>
      <c r="H213" s="51"/>
      <c r="I213" s="51"/>
      <c r="J213" s="51"/>
      <c r="K213" s="51"/>
      <c r="L213" s="34" t="s">
        <v>26</v>
      </c>
      <c r="M213" s="34" t="s">
        <v>32</v>
      </c>
      <c r="N213" s="91"/>
      <c r="O213" s="48"/>
      <c r="P213" s="91"/>
      <c r="Q213" s="91">
        <v>57815</v>
      </c>
      <c r="R213" s="91"/>
      <c r="S213" s="91"/>
    </row>
    <row r="214" spans="1:19" ht="119.25" customHeight="1">
      <c r="A214" s="54" t="s">
        <v>256</v>
      </c>
      <c r="B214" s="45">
        <v>2109</v>
      </c>
      <c r="C214" s="50"/>
      <c r="D214" s="51"/>
      <c r="E214" s="51"/>
      <c r="F214" s="51"/>
      <c r="G214" s="51"/>
      <c r="H214" s="51"/>
      <c r="I214" s="51"/>
      <c r="J214" s="51"/>
      <c r="K214" s="51"/>
      <c r="L214" s="51"/>
      <c r="M214" s="51"/>
      <c r="N214" s="91">
        <v>0</v>
      </c>
      <c r="O214" s="48">
        <v>0</v>
      </c>
      <c r="P214" s="91">
        <v>0</v>
      </c>
      <c r="Q214" s="48">
        <v>0</v>
      </c>
      <c r="R214" s="48">
        <v>0</v>
      </c>
      <c r="S214" s="48">
        <v>0</v>
      </c>
    </row>
    <row r="215" spans="1:19" ht="110.25" customHeight="1">
      <c r="A215" s="54" t="s">
        <v>257</v>
      </c>
      <c r="B215" s="45">
        <v>2110</v>
      </c>
      <c r="C215" s="50"/>
      <c r="D215" s="51"/>
      <c r="E215" s="51"/>
      <c r="F215" s="51"/>
      <c r="G215" s="51"/>
      <c r="H215" s="51"/>
      <c r="I215" s="51"/>
      <c r="J215" s="51"/>
      <c r="K215" s="51"/>
      <c r="L215" s="51"/>
      <c r="M215" s="51"/>
      <c r="N215" s="91">
        <v>0</v>
      </c>
      <c r="O215" s="48">
        <v>0</v>
      </c>
      <c r="P215" s="91">
        <v>0</v>
      </c>
      <c r="Q215" s="48">
        <v>0</v>
      </c>
      <c r="R215" s="48">
        <v>0</v>
      </c>
      <c r="S215" s="48">
        <v>0</v>
      </c>
    </row>
    <row r="216" spans="1:19" ht="112.5">
      <c r="A216" s="54" t="s">
        <v>258</v>
      </c>
      <c r="B216" s="45">
        <v>2111</v>
      </c>
      <c r="C216" s="50"/>
      <c r="D216" s="51"/>
      <c r="E216" s="51"/>
      <c r="F216" s="51"/>
      <c r="G216" s="51"/>
      <c r="H216" s="51"/>
      <c r="I216" s="51"/>
      <c r="J216" s="51"/>
      <c r="K216" s="51"/>
      <c r="L216" s="34" t="s">
        <v>39</v>
      </c>
      <c r="M216" s="34" t="s">
        <v>27</v>
      </c>
      <c r="N216" s="91">
        <v>0</v>
      </c>
      <c r="O216" s="48">
        <v>0</v>
      </c>
      <c r="P216" s="91">
        <v>0</v>
      </c>
      <c r="Q216" s="48">
        <v>0</v>
      </c>
      <c r="R216" s="48">
        <v>0</v>
      </c>
      <c r="S216" s="48">
        <v>0</v>
      </c>
    </row>
    <row r="217" spans="1:19" ht="43.5" customHeight="1">
      <c r="A217" s="54" t="s">
        <v>522</v>
      </c>
      <c r="B217" s="45">
        <v>2112</v>
      </c>
      <c r="C217" s="50"/>
      <c r="D217" s="51"/>
      <c r="E217" s="51"/>
      <c r="F217" s="51"/>
      <c r="G217" s="51"/>
      <c r="H217" s="51"/>
      <c r="I217" s="51"/>
      <c r="J217" s="51"/>
      <c r="K217" s="51"/>
      <c r="L217" s="51"/>
      <c r="M217" s="51"/>
      <c r="N217" s="91">
        <v>0</v>
      </c>
      <c r="O217" s="48">
        <v>0</v>
      </c>
      <c r="P217" s="91">
        <v>0</v>
      </c>
      <c r="Q217" s="48">
        <v>0</v>
      </c>
      <c r="R217" s="48">
        <v>0</v>
      </c>
      <c r="S217" s="48">
        <v>0</v>
      </c>
    </row>
    <row r="218" spans="1:19" ht="157.5" customHeight="1">
      <c r="A218" s="236" t="s">
        <v>260</v>
      </c>
      <c r="B218" s="237">
        <v>2113</v>
      </c>
      <c r="C218" s="238"/>
      <c r="D218" s="233"/>
      <c r="E218" s="233"/>
      <c r="F218" s="233"/>
      <c r="G218" s="233"/>
      <c r="H218" s="233"/>
      <c r="I218" s="233"/>
      <c r="J218" s="233"/>
      <c r="K218" s="233"/>
      <c r="L218" s="51"/>
      <c r="M218" s="51"/>
      <c r="N218" s="95">
        <f t="shared" ref="N218:S218" si="94">SUM(N219:N227)</f>
        <v>868.2</v>
      </c>
      <c r="O218" s="69">
        <f t="shared" si="94"/>
        <v>692.1</v>
      </c>
      <c r="P218" s="95">
        <f t="shared" si="94"/>
        <v>1561.9</v>
      </c>
      <c r="Q218" s="69">
        <f t="shared" si="94"/>
        <v>2507.9</v>
      </c>
      <c r="R218" s="69">
        <f t="shared" si="94"/>
        <v>2511</v>
      </c>
      <c r="S218" s="69">
        <f t="shared" si="94"/>
        <v>2514.1999999999998</v>
      </c>
    </row>
    <row r="219" spans="1:19">
      <c r="A219" s="236"/>
      <c r="B219" s="237"/>
      <c r="C219" s="238"/>
      <c r="D219" s="233"/>
      <c r="E219" s="233"/>
      <c r="F219" s="233"/>
      <c r="G219" s="233"/>
      <c r="H219" s="233"/>
      <c r="I219" s="233"/>
      <c r="J219" s="233"/>
      <c r="K219" s="233"/>
      <c r="L219" s="34" t="s">
        <v>26</v>
      </c>
      <c r="M219" s="34" t="s">
        <v>29</v>
      </c>
      <c r="N219" s="90"/>
      <c r="O219" s="90"/>
      <c r="P219" s="90"/>
      <c r="Q219" s="90">
        <v>600</v>
      </c>
      <c r="R219" s="90">
        <v>600</v>
      </c>
      <c r="S219" s="90">
        <v>600</v>
      </c>
    </row>
    <row r="220" spans="1:19">
      <c r="A220" s="236"/>
      <c r="B220" s="237"/>
      <c r="C220" s="238"/>
      <c r="D220" s="233"/>
      <c r="E220" s="233"/>
      <c r="F220" s="233"/>
      <c r="G220" s="233"/>
      <c r="H220" s="233"/>
      <c r="I220" s="233"/>
      <c r="J220" s="233"/>
      <c r="K220" s="233"/>
      <c r="L220" s="34" t="s">
        <v>26</v>
      </c>
      <c r="M220" s="34" t="s">
        <v>31</v>
      </c>
      <c r="N220" s="90"/>
      <c r="O220" s="55"/>
      <c r="P220" s="90"/>
      <c r="Q220" s="55"/>
      <c r="R220" s="55"/>
      <c r="S220" s="55"/>
    </row>
    <row r="221" spans="1:19">
      <c r="A221" s="236"/>
      <c r="B221" s="237"/>
      <c r="C221" s="238"/>
      <c r="D221" s="233"/>
      <c r="E221" s="233"/>
      <c r="F221" s="233"/>
      <c r="G221" s="233"/>
      <c r="H221" s="233"/>
      <c r="I221" s="233"/>
      <c r="J221" s="233"/>
      <c r="K221" s="233"/>
      <c r="L221" s="34" t="s">
        <v>26</v>
      </c>
      <c r="M221" s="34" t="s">
        <v>34</v>
      </c>
      <c r="N221" s="90"/>
      <c r="O221" s="55"/>
      <c r="P221" s="90"/>
      <c r="Q221" s="90"/>
      <c r="R221" s="55"/>
      <c r="S221" s="55"/>
    </row>
    <row r="222" spans="1:19">
      <c r="A222" s="236"/>
      <c r="B222" s="237"/>
      <c r="C222" s="238"/>
      <c r="D222" s="233"/>
      <c r="E222" s="233"/>
      <c r="F222" s="233"/>
      <c r="G222" s="233"/>
      <c r="H222" s="233"/>
      <c r="I222" s="233"/>
      <c r="J222" s="233"/>
      <c r="K222" s="233"/>
      <c r="L222" s="34" t="s">
        <v>29</v>
      </c>
      <c r="M222" s="34" t="s">
        <v>38</v>
      </c>
      <c r="N222" s="90"/>
      <c r="O222" s="55"/>
      <c r="P222" s="90"/>
      <c r="Q222" s="55"/>
      <c r="R222" s="55"/>
      <c r="S222" s="55"/>
    </row>
    <row r="223" spans="1:19">
      <c r="A223" s="236"/>
      <c r="B223" s="237"/>
      <c r="C223" s="238"/>
      <c r="D223" s="233"/>
      <c r="E223" s="233"/>
      <c r="F223" s="233"/>
      <c r="G223" s="233"/>
      <c r="H223" s="233"/>
      <c r="I223" s="233"/>
      <c r="J223" s="233"/>
      <c r="K223" s="233"/>
      <c r="L223" s="34" t="s">
        <v>29</v>
      </c>
      <c r="M223" s="34" t="s">
        <v>39</v>
      </c>
      <c r="N223" s="90"/>
      <c r="O223" s="55"/>
      <c r="P223" s="90"/>
      <c r="Q223" s="55"/>
      <c r="R223" s="55"/>
      <c r="S223" s="55"/>
    </row>
    <row r="224" spans="1:19">
      <c r="A224" s="236"/>
      <c r="B224" s="237"/>
      <c r="C224" s="238"/>
      <c r="D224" s="233"/>
      <c r="E224" s="233"/>
      <c r="F224" s="233"/>
      <c r="G224" s="233"/>
      <c r="H224" s="233"/>
      <c r="I224" s="233"/>
      <c r="J224" s="233"/>
      <c r="K224" s="233"/>
      <c r="L224" s="34" t="s">
        <v>30</v>
      </c>
      <c r="M224" s="34" t="s">
        <v>30</v>
      </c>
      <c r="N224" s="90"/>
      <c r="O224" s="55"/>
      <c r="P224" s="90"/>
      <c r="Q224" s="55"/>
      <c r="R224" s="55"/>
      <c r="S224" s="55"/>
    </row>
    <row r="225" spans="1:19">
      <c r="A225" s="236"/>
      <c r="B225" s="237"/>
      <c r="C225" s="238"/>
      <c r="D225" s="233"/>
      <c r="E225" s="233"/>
      <c r="F225" s="233"/>
      <c r="G225" s="233"/>
      <c r="H225" s="233"/>
      <c r="I225" s="233"/>
      <c r="J225" s="233"/>
      <c r="K225" s="233"/>
      <c r="L225" s="34" t="s">
        <v>32</v>
      </c>
      <c r="M225" s="34" t="s">
        <v>30</v>
      </c>
      <c r="N225" s="90">
        <v>868.2</v>
      </c>
      <c r="O225" s="55">
        <v>692.1</v>
      </c>
      <c r="P225" s="90">
        <v>1561.9</v>
      </c>
      <c r="Q225" s="55">
        <v>1907.9</v>
      </c>
      <c r="R225" s="55">
        <v>1911</v>
      </c>
      <c r="S225" s="55">
        <v>1914.2</v>
      </c>
    </row>
    <row r="226" spans="1:19">
      <c r="A226" s="236"/>
      <c r="B226" s="237"/>
      <c r="C226" s="238"/>
      <c r="D226" s="233"/>
      <c r="E226" s="233"/>
      <c r="F226" s="233"/>
      <c r="G226" s="233"/>
      <c r="H226" s="233"/>
      <c r="I226" s="233"/>
      <c r="J226" s="233"/>
      <c r="K226" s="233"/>
      <c r="L226" s="34" t="s">
        <v>32</v>
      </c>
      <c r="M226" s="34" t="s">
        <v>35</v>
      </c>
      <c r="N226" s="90"/>
      <c r="O226" s="55"/>
      <c r="P226" s="90"/>
      <c r="Q226" s="55"/>
      <c r="R226" s="55"/>
      <c r="S226" s="55"/>
    </row>
    <row r="227" spans="1:19">
      <c r="A227" s="236"/>
      <c r="B227" s="237"/>
      <c r="C227" s="238"/>
      <c r="D227" s="233"/>
      <c r="E227" s="233"/>
      <c r="F227" s="233"/>
      <c r="G227" s="233"/>
      <c r="H227" s="233"/>
      <c r="I227" s="233"/>
      <c r="J227" s="233"/>
      <c r="K227" s="233"/>
      <c r="L227" s="34" t="s">
        <v>38</v>
      </c>
      <c r="M227" s="34" t="s">
        <v>29</v>
      </c>
      <c r="N227" s="90"/>
      <c r="O227" s="55"/>
      <c r="P227" s="90"/>
      <c r="Q227" s="55"/>
      <c r="R227" s="55"/>
      <c r="S227" s="55"/>
    </row>
    <row r="228" spans="1:19" ht="135" customHeight="1">
      <c r="A228" s="236" t="s">
        <v>264</v>
      </c>
      <c r="B228" s="237">
        <v>2114</v>
      </c>
      <c r="C228" s="238"/>
      <c r="D228" s="233"/>
      <c r="E228" s="233"/>
      <c r="F228" s="233"/>
      <c r="G228" s="233"/>
      <c r="H228" s="233"/>
      <c r="I228" s="233"/>
      <c r="J228" s="233"/>
      <c r="K228" s="233"/>
      <c r="L228" s="51"/>
      <c r="M228" s="51"/>
      <c r="N228" s="55">
        <f t="shared" ref="N228:S228" si="95">SUM(N229:N239)</f>
        <v>2639.3999999999996</v>
      </c>
      <c r="O228" s="55">
        <f t="shared" si="95"/>
        <v>2639.3999999999996</v>
      </c>
      <c r="P228" s="55">
        <f t="shared" si="95"/>
        <v>3870.8</v>
      </c>
      <c r="Q228" s="55">
        <f t="shared" si="95"/>
        <v>8306.2000000000007</v>
      </c>
      <c r="R228" s="55">
        <f t="shared" si="95"/>
        <v>6453.4</v>
      </c>
      <c r="S228" s="55">
        <f t="shared" si="95"/>
        <v>3213.1000000000004</v>
      </c>
    </row>
    <row r="229" spans="1:19">
      <c r="A229" s="236"/>
      <c r="B229" s="237"/>
      <c r="C229" s="238"/>
      <c r="D229" s="233"/>
      <c r="E229" s="233"/>
      <c r="F229" s="233"/>
      <c r="G229" s="233"/>
      <c r="H229" s="233"/>
      <c r="I229" s="233"/>
      <c r="J229" s="233"/>
      <c r="K229" s="233"/>
      <c r="L229" s="34" t="s">
        <v>26</v>
      </c>
      <c r="M229" s="34" t="s">
        <v>34</v>
      </c>
      <c r="N229" s="90"/>
      <c r="O229" s="55"/>
      <c r="P229" s="90"/>
      <c r="Q229" s="90"/>
      <c r="R229" s="55"/>
      <c r="S229" s="55"/>
    </row>
    <row r="230" spans="1:19">
      <c r="A230" s="236"/>
      <c r="B230" s="237"/>
      <c r="C230" s="238"/>
      <c r="D230" s="233"/>
      <c r="E230" s="233"/>
      <c r="F230" s="233"/>
      <c r="G230" s="233"/>
      <c r="H230" s="233"/>
      <c r="I230" s="233"/>
      <c r="J230" s="233"/>
      <c r="K230" s="233"/>
      <c r="L230" s="34" t="s">
        <v>28</v>
      </c>
      <c r="M230" s="34" t="s">
        <v>35</v>
      </c>
      <c r="N230" s="90"/>
      <c r="O230" s="55"/>
      <c r="P230" s="90"/>
      <c r="Q230" s="55"/>
      <c r="R230" s="55"/>
      <c r="S230" s="55"/>
    </row>
    <row r="231" spans="1:19">
      <c r="A231" s="236"/>
      <c r="B231" s="237"/>
      <c r="C231" s="238"/>
      <c r="D231" s="233"/>
      <c r="E231" s="233"/>
      <c r="F231" s="233"/>
      <c r="G231" s="233"/>
      <c r="H231" s="233"/>
      <c r="I231" s="233"/>
      <c r="J231" s="233"/>
      <c r="K231" s="233"/>
      <c r="L231" s="34" t="s">
        <v>29</v>
      </c>
      <c r="M231" s="34" t="s">
        <v>39</v>
      </c>
      <c r="N231" s="90"/>
      <c r="O231" s="55"/>
      <c r="P231" s="90"/>
      <c r="Q231" s="55"/>
      <c r="R231" s="55"/>
      <c r="S231" s="55"/>
    </row>
    <row r="232" spans="1:19">
      <c r="A232" s="236"/>
      <c r="B232" s="237"/>
      <c r="C232" s="238"/>
      <c r="D232" s="233"/>
      <c r="E232" s="233"/>
      <c r="F232" s="233"/>
      <c r="G232" s="233"/>
      <c r="H232" s="233"/>
      <c r="I232" s="233"/>
      <c r="J232" s="233"/>
      <c r="K232" s="233"/>
      <c r="L232" s="34" t="s">
        <v>30</v>
      </c>
      <c r="M232" s="34" t="s">
        <v>30</v>
      </c>
      <c r="N232" s="90"/>
      <c r="O232" s="55"/>
      <c r="P232" s="90"/>
      <c r="Q232" s="55"/>
      <c r="R232" s="55"/>
      <c r="S232" s="55"/>
    </row>
    <row r="233" spans="1:19">
      <c r="A233" s="236"/>
      <c r="B233" s="237"/>
      <c r="C233" s="238"/>
      <c r="D233" s="233"/>
      <c r="E233" s="233"/>
      <c r="F233" s="233"/>
      <c r="G233" s="233"/>
      <c r="H233" s="233"/>
      <c r="I233" s="233"/>
      <c r="J233" s="233"/>
      <c r="K233" s="233"/>
      <c r="L233" s="34" t="s">
        <v>32</v>
      </c>
      <c r="M233" s="34" t="s">
        <v>26</v>
      </c>
      <c r="N233" s="90">
        <v>1234.3</v>
      </c>
      <c r="O233" s="90">
        <v>1234.3</v>
      </c>
      <c r="P233" s="90">
        <v>1008.9</v>
      </c>
      <c r="Q233" s="55">
        <v>5391.6</v>
      </c>
      <c r="R233" s="55">
        <v>3184.9</v>
      </c>
      <c r="S233" s="55">
        <v>1479.9</v>
      </c>
    </row>
    <row r="234" spans="1:19">
      <c r="A234" s="236"/>
      <c r="B234" s="237"/>
      <c r="C234" s="238"/>
      <c r="D234" s="233"/>
      <c r="E234" s="233"/>
      <c r="F234" s="233"/>
      <c r="G234" s="233"/>
      <c r="H234" s="233"/>
      <c r="I234" s="233"/>
      <c r="J234" s="233"/>
      <c r="K234" s="233"/>
      <c r="L234" s="34" t="s">
        <v>32</v>
      </c>
      <c r="M234" s="34" t="s">
        <v>27</v>
      </c>
      <c r="N234" s="90">
        <v>669.9</v>
      </c>
      <c r="O234" s="90">
        <v>669.9</v>
      </c>
      <c r="P234" s="90">
        <v>728.4</v>
      </c>
      <c r="Q234" s="55">
        <v>2053.5</v>
      </c>
      <c r="R234" s="55">
        <v>2687.5</v>
      </c>
      <c r="S234" s="55">
        <v>1309.5</v>
      </c>
    </row>
    <row r="235" spans="1:19" ht="13.5" customHeight="1">
      <c r="A235" s="236"/>
      <c r="B235" s="237"/>
      <c r="C235" s="238"/>
      <c r="D235" s="233"/>
      <c r="E235" s="233"/>
      <c r="F235" s="233"/>
      <c r="G235" s="233"/>
      <c r="H235" s="233"/>
      <c r="I235" s="233"/>
      <c r="J235" s="233"/>
      <c r="K235" s="233"/>
      <c r="L235" s="34" t="s">
        <v>32</v>
      </c>
      <c r="M235" s="34" t="s">
        <v>28</v>
      </c>
      <c r="N235" s="90">
        <v>36.200000000000003</v>
      </c>
      <c r="O235" s="90">
        <v>36.200000000000003</v>
      </c>
      <c r="P235" s="90">
        <v>156.4</v>
      </c>
      <c r="Q235" s="55">
        <v>135.9</v>
      </c>
      <c r="R235" s="55">
        <v>118.4</v>
      </c>
      <c r="S235" s="55">
        <v>92.9</v>
      </c>
    </row>
    <row r="236" spans="1:19">
      <c r="A236" s="236"/>
      <c r="B236" s="237"/>
      <c r="C236" s="238"/>
      <c r="D236" s="233"/>
      <c r="E236" s="233"/>
      <c r="F236" s="233"/>
      <c r="G236" s="233"/>
      <c r="H236" s="233"/>
      <c r="I236" s="233"/>
      <c r="J236" s="233"/>
      <c r="K236" s="233"/>
      <c r="L236" s="34" t="s">
        <v>32</v>
      </c>
      <c r="M236" s="34" t="s">
        <v>35</v>
      </c>
      <c r="N236" s="90"/>
      <c r="O236" s="90"/>
      <c r="P236" s="90"/>
      <c r="Q236" s="55"/>
      <c r="R236" s="55"/>
      <c r="S236" s="55"/>
    </row>
    <row r="237" spans="1:19">
      <c r="A237" s="236"/>
      <c r="B237" s="237"/>
      <c r="C237" s="238"/>
      <c r="D237" s="233"/>
      <c r="E237" s="233"/>
      <c r="F237" s="233"/>
      <c r="G237" s="233"/>
      <c r="H237" s="233"/>
      <c r="I237" s="233"/>
      <c r="J237" s="233"/>
      <c r="K237" s="233"/>
      <c r="L237" s="34" t="s">
        <v>38</v>
      </c>
      <c r="M237" s="34" t="s">
        <v>26</v>
      </c>
      <c r="N237" s="90">
        <v>654</v>
      </c>
      <c r="O237" s="90">
        <v>654</v>
      </c>
      <c r="P237" s="90">
        <v>1932.1</v>
      </c>
      <c r="Q237" s="90">
        <v>680.2</v>
      </c>
      <c r="R237" s="55">
        <v>417.6</v>
      </c>
      <c r="S237" s="55">
        <v>285.8</v>
      </c>
    </row>
    <row r="238" spans="1:19">
      <c r="A238" s="236"/>
      <c r="B238" s="237"/>
      <c r="C238" s="238"/>
      <c r="D238" s="233"/>
      <c r="E238" s="233"/>
      <c r="F238" s="233"/>
      <c r="G238" s="233"/>
      <c r="H238" s="233"/>
      <c r="I238" s="233"/>
      <c r="J238" s="233"/>
      <c r="K238" s="233"/>
      <c r="L238" s="34" t="s">
        <v>33</v>
      </c>
      <c r="M238" s="34" t="s">
        <v>27</v>
      </c>
      <c r="N238" s="90">
        <v>45</v>
      </c>
      <c r="O238" s="90">
        <v>45</v>
      </c>
      <c r="P238" s="90"/>
      <c r="Q238" s="90"/>
      <c r="R238" s="90"/>
      <c r="S238" s="90"/>
    </row>
    <row r="239" spans="1:19">
      <c r="A239" s="236"/>
      <c r="B239" s="237"/>
      <c r="C239" s="76"/>
      <c r="D239" s="233"/>
      <c r="E239" s="233"/>
      <c r="F239" s="233"/>
      <c r="G239" s="233"/>
      <c r="H239" s="233"/>
      <c r="I239" s="233"/>
      <c r="J239" s="233"/>
      <c r="K239" s="233"/>
      <c r="L239" s="34" t="s">
        <v>33</v>
      </c>
      <c r="M239" s="34" t="s">
        <v>28</v>
      </c>
      <c r="N239" s="90"/>
      <c r="O239" s="90"/>
      <c r="P239" s="90">
        <v>45</v>
      </c>
      <c r="Q239" s="90">
        <v>45</v>
      </c>
      <c r="R239" s="90">
        <v>45</v>
      </c>
      <c r="S239" s="90">
        <v>45</v>
      </c>
    </row>
    <row r="240" spans="1:19" ht="45" customHeight="1">
      <c r="A240" s="240" t="s">
        <v>271</v>
      </c>
      <c r="B240" s="237">
        <v>2115</v>
      </c>
      <c r="C240" s="238"/>
      <c r="D240" s="233"/>
      <c r="E240" s="233"/>
      <c r="F240" s="233"/>
      <c r="G240" s="233"/>
      <c r="H240" s="233"/>
      <c r="I240" s="233"/>
      <c r="J240" s="233"/>
      <c r="K240" s="233"/>
      <c r="L240" s="51"/>
      <c r="M240" s="51"/>
      <c r="N240" s="90">
        <f t="shared" ref="N240:S240" si="96">SUM(N241:N267)</f>
        <v>1145018.8</v>
      </c>
      <c r="O240" s="90">
        <f t="shared" si="96"/>
        <v>1108747.6000000001</v>
      </c>
      <c r="P240" s="90">
        <f t="shared" si="96"/>
        <v>1219924.5000000002</v>
      </c>
      <c r="Q240" s="90">
        <f t="shared" si="96"/>
        <v>1303746.5</v>
      </c>
      <c r="R240" s="90">
        <f t="shared" si="96"/>
        <v>1332473.5000000002</v>
      </c>
      <c r="S240" s="90">
        <f t="shared" si="96"/>
        <v>1380510.3</v>
      </c>
    </row>
    <row r="241" spans="1:19" ht="18" customHeight="1">
      <c r="A241" s="240"/>
      <c r="B241" s="237"/>
      <c r="C241" s="238"/>
      <c r="D241" s="233"/>
      <c r="E241" s="233"/>
      <c r="F241" s="233"/>
      <c r="G241" s="233"/>
      <c r="H241" s="233"/>
      <c r="I241" s="233"/>
      <c r="J241" s="233"/>
      <c r="K241" s="233"/>
      <c r="L241" s="34" t="s">
        <v>26</v>
      </c>
      <c r="M241" s="34" t="s">
        <v>28</v>
      </c>
      <c r="N241" s="90"/>
      <c r="O241" s="55"/>
      <c r="P241" s="90"/>
      <c r="Q241" s="55"/>
      <c r="R241" s="55"/>
      <c r="S241" s="55"/>
    </row>
    <row r="242" spans="1:19" ht="14.25" customHeight="1">
      <c r="A242" s="240"/>
      <c r="B242" s="237"/>
      <c r="C242" s="238"/>
      <c r="D242" s="233"/>
      <c r="E242" s="233"/>
      <c r="F242" s="233"/>
      <c r="G242" s="233"/>
      <c r="H242" s="233"/>
      <c r="I242" s="233"/>
      <c r="J242" s="233"/>
      <c r="K242" s="233"/>
      <c r="L242" s="34" t="s">
        <v>26</v>
      </c>
      <c r="M242" s="34" t="s">
        <v>29</v>
      </c>
      <c r="N242" s="90">
        <v>556049.30000000005</v>
      </c>
      <c r="O242" s="55">
        <v>542237.19999999995</v>
      </c>
      <c r="P242" s="90">
        <v>601159.4</v>
      </c>
      <c r="Q242" s="55">
        <v>648274.19999999995</v>
      </c>
      <c r="R242" s="55">
        <v>673281.4</v>
      </c>
      <c r="S242" s="55">
        <v>703873.9</v>
      </c>
    </row>
    <row r="243" spans="1:19" ht="14.25" customHeight="1">
      <c r="A243" s="240"/>
      <c r="B243" s="237"/>
      <c r="C243" s="238"/>
      <c r="D243" s="233"/>
      <c r="E243" s="233"/>
      <c r="F243" s="233"/>
      <c r="G243" s="233"/>
      <c r="H243" s="233"/>
      <c r="I243" s="233"/>
      <c r="J243" s="233"/>
      <c r="K243" s="233"/>
      <c r="L243" s="34" t="s">
        <v>26</v>
      </c>
      <c r="M243" s="34" t="s">
        <v>31</v>
      </c>
      <c r="N243" s="90">
        <v>111509</v>
      </c>
      <c r="O243" s="55">
        <v>107627.2</v>
      </c>
      <c r="P243" s="90">
        <v>111981.1</v>
      </c>
      <c r="Q243" s="55">
        <v>119684.8</v>
      </c>
      <c r="R243" s="55">
        <v>123700.9</v>
      </c>
      <c r="S243" s="55">
        <v>128091.2</v>
      </c>
    </row>
    <row r="244" spans="1:19" ht="14.25" customHeight="1">
      <c r="A244" s="240"/>
      <c r="B244" s="237"/>
      <c r="C244" s="238"/>
      <c r="D244" s="233"/>
      <c r="E244" s="233"/>
      <c r="F244" s="233"/>
      <c r="G244" s="233"/>
      <c r="H244" s="233"/>
      <c r="I244" s="233"/>
      <c r="J244" s="233"/>
      <c r="K244" s="233"/>
      <c r="L244" s="34" t="s">
        <v>26</v>
      </c>
      <c r="M244" s="34" t="s">
        <v>33</v>
      </c>
      <c r="N244" s="90"/>
      <c r="O244" s="55"/>
      <c r="P244" s="90"/>
      <c r="Q244" s="55"/>
      <c r="R244" s="55"/>
      <c r="S244" s="55"/>
    </row>
    <row r="245" spans="1:19" ht="14.25" customHeight="1">
      <c r="A245" s="240"/>
      <c r="B245" s="237"/>
      <c r="C245" s="238"/>
      <c r="D245" s="233"/>
      <c r="E245" s="233"/>
      <c r="F245" s="233"/>
      <c r="G245" s="233"/>
      <c r="H245" s="233"/>
      <c r="I245" s="233"/>
      <c r="J245" s="233"/>
      <c r="K245" s="233"/>
      <c r="L245" s="34" t="s">
        <v>26</v>
      </c>
      <c r="M245" s="34" t="s">
        <v>34</v>
      </c>
      <c r="N245" s="96">
        <v>225711.2</v>
      </c>
      <c r="O245" s="56">
        <v>212848.2</v>
      </c>
      <c r="P245" s="96">
        <v>241673.9</v>
      </c>
      <c r="Q245" s="90">
        <v>253206.5</v>
      </c>
      <c r="R245" s="55">
        <v>244552.8</v>
      </c>
      <c r="S245" s="55">
        <v>247398.9</v>
      </c>
    </row>
    <row r="246" spans="1:19" ht="14.25" customHeight="1">
      <c r="A246" s="240"/>
      <c r="B246" s="237"/>
      <c r="C246" s="238"/>
      <c r="D246" s="233"/>
      <c r="E246" s="233"/>
      <c r="F246" s="233"/>
      <c r="G246" s="233"/>
      <c r="H246" s="233"/>
      <c r="I246" s="233"/>
      <c r="J246" s="233"/>
      <c r="K246" s="233"/>
      <c r="L246" s="34" t="s">
        <v>27</v>
      </c>
      <c r="M246" s="34" t="s">
        <v>28</v>
      </c>
      <c r="N246" s="90">
        <v>1153.3</v>
      </c>
      <c r="O246" s="90">
        <v>1153.3</v>
      </c>
      <c r="P246" s="90">
        <v>2731.8</v>
      </c>
      <c r="Q246" s="90"/>
      <c r="R246" s="55"/>
      <c r="S246" s="55"/>
    </row>
    <row r="247" spans="1:19" ht="14.25" customHeight="1">
      <c r="A247" s="240"/>
      <c r="B247" s="237"/>
      <c r="C247" s="238"/>
      <c r="D247" s="233"/>
      <c r="E247" s="233"/>
      <c r="F247" s="233"/>
      <c r="G247" s="233"/>
      <c r="H247" s="233"/>
      <c r="I247" s="233"/>
      <c r="J247" s="233"/>
      <c r="K247" s="233"/>
      <c r="L247" s="34" t="s">
        <v>28</v>
      </c>
      <c r="M247" s="34" t="s">
        <v>29</v>
      </c>
      <c r="N247" s="90"/>
      <c r="O247" s="55"/>
      <c r="P247" s="90"/>
      <c r="Q247" s="55"/>
      <c r="R247" s="55"/>
      <c r="S247" s="55"/>
    </row>
    <row r="248" spans="1:19" ht="14.25" customHeight="1">
      <c r="A248" s="240"/>
      <c r="B248" s="237"/>
      <c r="C248" s="238"/>
      <c r="D248" s="233"/>
      <c r="E248" s="233"/>
      <c r="F248" s="233"/>
      <c r="G248" s="233"/>
      <c r="H248" s="233"/>
      <c r="I248" s="233"/>
      <c r="J248" s="233"/>
      <c r="K248" s="233"/>
      <c r="L248" s="34" t="s">
        <v>29</v>
      </c>
      <c r="M248" s="34" t="s">
        <v>26</v>
      </c>
      <c r="N248" s="90">
        <v>8987.7999999999993</v>
      </c>
      <c r="O248" s="90">
        <v>8986.2000000000007</v>
      </c>
      <c r="P248" s="90">
        <v>10047.299999999999</v>
      </c>
      <c r="Q248" s="90">
        <v>14342.5</v>
      </c>
      <c r="R248" s="55">
        <v>14544.8</v>
      </c>
      <c r="S248" s="55">
        <v>14093.9</v>
      </c>
    </row>
    <row r="249" spans="1:19" ht="14.25" customHeight="1">
      <c r="A249" s="240"/>
      <c r="B249" s="237"/>
      <c r="C249" s="238"/>
      <c r="D249" s="233"/>
      <c r="E249" s="233"/>
      <c r="F249" s="233"/>
      <c r="G249" s="233"/>
      <c r="H249" s="233"/>
      <c r="I249" s="233"/>
      <c r="J249" s="233"/>
      <c r="K249" s="233"/>
      <c r="L249" s="34" t="s">
        <v>29</v>
      </c>
      <c r="M249" s="34" t="s">
        <v>38</v>
      </c>
      <c r="N249" s="90">
        <v>29580</v>
      </c>
      <c r="O249" s="55">
        <v>28579.8</v>
      </c>
      <c r="P249" s="90">
        <v>35019.9</v>
      </c>
      <c r="Q249" s="55">
        <v>42726.1</v>
      </c>
      <c r="R249" s="55">
        <v>44805</v>
      </c>
      <c r="S249" s="55">
        <v>46447</v>
      </c>
    </row>
    <row r="250" spans="1:19" ht="14.25" customHeight="1">
      <c r="A250" s="240"/>
      <c r="B250" s="237"/>
      <c r="C250" s="238"/>
      <c r="D250" s="233"/>
      <c r="E250" s="233"/>
      <c r="F250" s="233"/>
      <c r="G250" s="233"/>
      <c r="H250" s="233"/>
      <c r="I250" s="233"/>
      <c r="J250" s="233"/>
      <c r="K250" s="233"/>
      <c r="L250" s="34" t="s">
        <v>29</v>
      </c>
      <c r="M250" s="34" t="s">
        <v>35</v>
      </c>
      <c r="N250" s="90"/>
      <c r="O250" s="55"/>
      <c r="P250" s="90"/>
      <c r="Q250" s="55"/>
      <c r="R250" s="55"/>
      <c r="S250" s="55"/>
    </row>
    <row r="251" spans="1:19" ht="14.25" customHeight="1">
      <c r="A251" s="240"/>
      <c r="B251" s="237"/>
      <c r="C251" s="238"/>
      <c r="D251" s="233"/>
      <c r="E251" s="233"/>
      <c r="F251" s="233"/>
      <c r="G251" s="233"/>
      <c r="H251" s="233"/>
      <c r="I251" s="233"/>
      <c r="J251" s="233"/>
      <c r="K251" s="233"/>
      <c r="L251" s="34" t="s">
        <v>29</v>
      </c>
      <c r="M251" s="34" t="s">
        <v>36</v>
      </c>
      <c r="N251" s="90">
        <v>2509.8000000000002</v>
      </c>
      <c r="O251" s="90">
        <v>2509.8000000000002</v>
      </c>
      <c r="P251" s="90"/>
      <c r="Q251" s="55"/>
      <c r="R251" s="55"/>
      <c r="S251" s="55"/>
    </row>
    <row r="252" spans="1:19" ht="14.25" customHeight="1">
      <c r="A252" s="240"/>
      <c r="B252" s="237"/>
      <c r="C252" s="238"/>
      <c r="D252" s="233"/>
      <c r="E252" s="233"/>
      <c r="F252" s="233"/>
      <c r="G252" s="233"/>
      <c r="H252" s="233"/>
      <c r="I252" s="233"/>
      <c r="J252" s="233"/>
      <c r="K252" s="233"/>
      <c r="L252" s="34" t="s">
        <v>29</v>
      </c>
      <c r="M252" s="34" t="s">
        <v>39</v>
      </c>
      <c r="N252" s="90">
        <v>38419.599999999999</v>
      </c>
      <c r="O252" s="90">
        <v>37370</v>
      </c>
      <c r="P252" s="90">
        <v>45075.1</v>
      </c>
      <c r="Q252" s="55">
        <v>52514.2</v>
      </c>
      <c r="R252" s="55">
        <v>51867.4</v>
      </c>
      <c r="S252" s="55">
        <v>53569.4</v>
      </c>
    </row>
    <row r="253" spans="1:19" ht="14.25" customHeight="1">
      <c r="A253" s="240"/>
      <c r="B253" s="237"/>
      <c r="C253" s="238"/>
      <c r="D253" s="233"/>
      <c r="E253" s="233"/>
      <c r="F253" s="233"/>
      <c r="G253" s="233"/>
      <c r="H253" s="233"/>
      <c r="I253" s="233"/>
      <c r="J253" s="233"/>
      <c r="K253" s="233"/>
      <c r="L253" s="34" t="s">
        <v>30</v>
      </c>
      <c r="M253" s="34" t="s">
        <v>26</v>
      </c>
      <c r="N253" s="90"/>
      <c r="O253" s="55"/>
      <c r="P253" s="90"/>
      <c r="Q253" s="55"/>
      <c r="R253" s="55"/>
      <c r="S253" s="55"/>
    </row>
    <row r="254" spans="1:19" ht="14.25" customHeight="1">
      <c r="A254" s="240"/>
      <c r="B254" s="237"/>
      <c r="C254" s="238"/>
      <c r="D254" s="233"/>
      <c r="E254" s="233"/>
      <c r="F254" s="233"/>
      <c r="G254" s="233"/>
      <c r="H254" s="233"/>
      <c r="I254" s="233"/>
      <c r="J254" s="233"/>
      <c r="K254" s="233"/>
      <c r="L254" s="34" t="s">
        <v>30</v>
      </c>
      <c r="M254" s="34" t="s">
        <v>27</v>
      </c>
      <c r="N254" s="90"/>
      <c r="O254" s="55"/>
      <c r="P254" s="90"/>
      <c r="Q254" s="55"/>
      <c r="R254" s="55"/>
      <c r="S254" s="55"/>
    </row>
    <row r="255" spans="1:19" ht="14.25" customHeight="1">
      <c r="A255" s="240"/>
      <c r="B255" s="237"/>
      <c r="C255" s="238"/>
      <c r="D255" s="233"/>
      <c r="E255" s="233"/>
      <c r="F255" s="233"/>
      <c r="G255" s="233"/>
      <c r="H255" s="233"/>
      <c r="I255" s="233"/>
      <c r="J255" s="233"/>
      <c r="K255" s="233"/>
      <c r="L255" s="34" t="s">
        <v>30</v>
      </c>
      <c r="M255" s="34" t="s">
        <v>28</v>
      </c>
      <c r="N255" s="90"/>
      <c r="O255" s="55"/>
      <c r="P255" s="90">
        <v>1026</v>
      </c>
      <c r="Q255" s="90">
        <v>1026</v>
      </c>
      <c r="R255" s="90">
        <v>1026</v>
      </c>
      <c r="S255" s="90">
        <v>1026</v>
      </c>
    </row>
    <row r="256" spans="1:19" ht="14.25" customHeight="1">
      <c r="A256" s="240"/>
      <c r="B256" s="237"/>
      <c r="C256" s="238"/>
      <c r="D256" s="233"/>
      <c r="E256" s="233"/>
      <c r="F256" s="233"/>
      <c r="G256" s="233"/>
      <c r="H256" s="233"/>
      <c r="I256" s="233"/>
      <c r="J256" s="233"/>
      <c r="K256" s="233"/>
      <c r="L256" s="34" t="s">
        <v>30</v>
      </c>
      <c r="M256" s="34" t="s">
        <v>30</v>
      </c>
      <c r="N256" s="90">
        <v>35868.1</v>
      </c>
      <c r="O256" s="55">
        <v>34136.800000000003</v>
      </c>
      <c r="P256" s="90">
        <v>35551.300000000003</v>
      </c>
      <c r="Q256" s="55">
        <v>32199.7</v>
      </c>
      <c r="R256" s="55">
        <v>33174.1</v>
      </c>
      <c r="S256" s="55">
        <v>34400.300000000003</v>
      </c>
    </row>
    <row r="257" spans="1:19" ht="14.25" customHeight="1">
      <c r="A257" s="240"/>
      <c r="B257" s="237"/>
      <c r="C257" s="238"/>
      <c r="D257" s="233"/>
      <c r="E257" s="233"/>
      <c r="F257" s="233"/>
      <c r="G257" s="233"/>
      <c r="H257" s="233"/>
      <c r="I257" s="233"/>
      <c r="J257" s="233"/>
      <c r="K257" s="233"/>
      <c r="L257" s="34" t="s">
        <v>32</v>
      </c>
      <c r="M257" s="34" t="s">
        <v>26</v>
      </c>
      <c r="N257" s="90"/>
      <c r="O257" s="55"/>
      <c r="P257" s="90"/>
      <c r="Q257" s="55"/>
      <c r="R257" s="55"/>
      <c r="S257" s="55"/>
    </row>
    <row r="258" spans="1:19" ht="14.25" customHeight="1">
      <c r="A258" s="240"/>
      <c r="B258" s="237"/>
      <c r="C258" s="238"/>
      <c r="D258" s="233"/>
      <c r="E258" s="233"/>
      <c r="F258" s="233"/>
      <c r="G258" s="233"/>
      <c r="H258" s="233"/>
      <c r="I258" s="233"/>
      <c r="J258" s="233"/>
      <c r="K258" s="233"/>
      <c r="L258" s="34" t="s">
        <v>32</v>
      </c>
      <c r="M258" s="34" t="s">
        <v>27</v>
      </c>
      <c r="N258" s="90"/>
      <c r="O258" s="55"/>
      <c r="P258" s="90"/>
      <c r="Q258" s="55"/>
      <c r="R258" s="55"/>
      <c r="S258" s="55"/>
    </row>
    <row r="259" spans="1:19" ht="14.25" customHeight="1">
      <c r="A259" s="240"/>
      <c r="B259" s="237"/>
      <c r="C259" s="238"/>
      <c r="D259" s="233"/>
      <c r="E259" s="233"/>
      <c r="F259" s="233"/>
      <c r="G259" s="233"/>
      <c r="H259" s="233"/>
      <c r="I259" s="233"/>
      <c r="J259" s="233"/>
      <c r="K259" s="233"/>
      <c r="L259" s="34" t="s">
        <v>32</v>
      </c>
      <c r="M259" s="34" t="s">
        <v>28</v>
      </c>
      <c r="N259" s="90"/>
      <c r="O259" s="55"/>
      <c r="P259" s="90"/>
      <c r="Q259" s="55"/>
      <c r="R259" s="55"/>
      <c r="S259" s="55"/>
    </row>
    <row r="260" spans="1:19" ht="14.25" customHeight="1">
      <c r="A260" s="240"/>
      <c r="B260" s="237"/>
      <c r="C260" s="238"/>
      <c r="D260" s="233"/>
      <c r="E260" s="233"/>
      <c r="F260" s="233"/>
      <c r="G260" s="233"/>
      <c r="H260" s="233"/>
      <c r="I260" s="233"/>
      <c r="J260" s="233"/>
      <c r="K260" s="233"/>
      <c r="L260" s="34" t="s">
        <v>32</v>
      </c>
      <c r="M260" s="34" t="s">
        <v>32</v>
      </c>
      <c r="N260" s="90"/>
      <c r="O260" s="90"/>
      <c r="P260" s="90"/>
      <c r="Q260" s="55"/>
      <c r="R260" s="55"/>
      <c r="S260" s="55"/>
    </row>
    <row r="261" spans="1:19" ht="14.25" customHeight="1">
      <c r="A261" s="240"/>
      <c r="B261" s="237"/>
      <c r="C261" s="238"/>
      <c r="D261" s="233"/>
      <c r="E261" s="233"/>
      <c r="F261" s="233"/>
      <c r="G261" s="233"/>
      <c r="H261" s="233"/>
      <c r="I261" s="233"/>
      <c r="J261" s="233"/>
      <c r="K261" s="233"/>
      <c r="L261" s="34" t="s">
        <v>32</v>
      </c>
      <c r="M261" s="34" t="s">
        <v>35</v>
      </c>
      <c r="N261" s="90">
        <v>37383.699999999997</v>
      </c>
      <c r="O261" s="55">
        <v>36261.699999999997</v>
      </c>
      <c r="P261" s="90">
        <v>37632.300000000003</v>
      </c>
      <c r="Q261" s="55">
        <v>42037.5</v>
      </c>
      <c r="R261" s="55">
        <v>43124.1</v>
      </c>
      <c r="S261" s="55">
        <v>45070.2</v>
      </c>
    </row>
    <row r="262" spans="1:19" ht="14.25" customHeight="1">
      <c r="A262" s="240"/>
      <c r="B262" s="237"/>
      <c r="C262" s="238"/>
      <c r="D262" s="233"/>
      <c r="E262" s="233"/>
      <c r="F262" s="233"/>
      <c r="G262" s="233"/>
      <c r="H262" s="233"/>
      <c r="I262" s="233"/>
      <c r="J262" s="233"/>
      <c r="K262" s="233"/>
      <c r="L262" s="34" t="s">
        <v>38</v>
      </c>
      <c r="M262" s="34" t="s">
        <v>26</v>
      </c>
      <c r="N262" s="90"/>
      <c r="O262" s="55"/>
      <c r="P262" s="90"/>
      <c r="Q262" s="90"/>
      <c r="R262" s="55"/>
      <c r="S262" s="55"/>
    </row>
    <row r="263" spans="1:19" ht="14.25" customHeight="1">
      <c r="A263" s="240"/>
      <c r="B263" s="237"/>
      <c r="C263" s="238"/>
      <c r="D263" s="233"/>
      <c r="E263" s="233"/>
      <c r="F263" s="233"/>
      <c r="G263" s="233"/>
      <c r="H263" s="233"/>
      <c r="I263" s="233"/>
      <c r="J263" s="233"/>
      <c r="K263" s="233"/>
      <c r="L263" s="34" t="s">
        <v>38</v>
      </c>
      <c r="M263" s="34" t="s">
        <v>29</v>
      </c>
      <c r="N263" s="90">
        <v>18439.400000000001</v>
      </c>
      <c r="O263" s="55">
        <v>18159.8</v>
      </c>
      <c r="P263" s="90">
        <v>19768.099999999999</v>
      </c>
      <c r="Q263" s="55">
        <v>21325.3</v>
      </c>
      <c r="R263" s="55">
        <v>23222.7</v>
      </c>
      <c r="S263" s="55">
        <v>24151.599999999999</v>
      </c>
    </row>
    <row r="264" spans="1:19" ht="14.25" customHeight="1">
      <c r="A264" s="240"/>
      <c r="B264" s="237"/>
      <c r="C264" s="238"/>
      <c r="D264" s="233"/>
      <c r="E264" s="233"/>
      <c r="F264" s="233"/>
      <c r="G264" s="233"/>
      <c r="H264" s="233"/>
      <c r="I264" s="233"/>
      <c r="J264" s="233"/>
      <c r="K264" s="233"/>
      <c r="L264" s="34" t="s">
        <v>36</v>
      </c>
      <c r="M264" s="34" t="s">
        <v>26</v>
      </c>
      <c r="N264" s="90">
        <v>42092.7</v>
      </c>
      <c r="O264" s="90">
        <v>42051.199999999997</v>
      </c>
      <c r="P264" s="90">
        <v>38202</v>
      </c>
      <c r="Q264" s="90">
        <v>35002</v>
      </c>
      <c r="R264" s="90">
        <v>35002</v>
      </c>
      <c r="S264" s="90">
        <v>35002</v>
      </c>
    </row>
    <row r="265" spans="1:19" ht="14.25" customHeight="1">
      <c r="A265" s="240"/>
      <c r="B265" s="237"/>
      <c r="C265" s="238"/>
      <c r="D265" s="233"/>
      <c r="E265" s="233"/>
      <c r="F265" s="233"/>
      <c r="G265" s="233"/>
      <c r="H265" s="233"/>
      <c r="I265" s="233"/>
      <c r="J265" s="233"/>
      <c r="K265" s="233"/>
      <c r="L265" s="34" t="s">
        <v>36</v>
      </c>
      <c r="M265" s="34" t="s">
        <v>28</v>
      </c>
      <c r="N265" s="90">
        <v>20622.3</v>
      </c>
      <c r="O265" s="55">
        <v>20516.599999999999</v>
      </c>
      <c r="P265" s="90">
        <v>22607.5</v>
      </c>
      <c r="Q265" s="55">
        <v>23735.3</v>
      </c>
      <c r="R265" s="55">
        <v>25839.599999999999</v>
      </c>
      <c r="S265" s="55">
        <v>28084.3</v>
      </c>
    </row>
    <row r="266" spans="1:19" ht="14.25" customHeight="1">
      <c r="A266" s="240"/>
      <c r="B266" s="237"/>
      <c r="C266" s="238"/>
      <c r="D266" s="233"/>
      <c r="E266" s="233"/>
      <c r="F266" s="233"/>
      <c r="G266" s="233"/>
      <c r="H266" s="233"/>
      <c r="I266" s="233"/>
      <c r="J266" s="233"/>
      <c r="K266" s="233"/>
      <c r="L266" s="34" t="s">
        <v>33</v>
      </c>
      <c r="M266" s="34" t="s">
        <v>27</v>
      </c>
      <c r="N266" s="90"/>
      <c r="O266" s="55"/>
      <c r="P266" s="90"/>
      <c r="Q266" s="55"/>
      <c r="R266" s="55"/>
      <c r="S266" s="55"/>
    </row>
    <row r="267" spans="1:19">
      <c r="A267" s="240"/>
      <c r="B267" s="237"/>
      <c r="C267" s="238"/>
      <c r="D267" s="233"/>
      <c r="E267" s="233"/>
      <c r="F267" s="233"/>
      <c r="G267" s="233"/>
      <c r="H267" s="233"/>
      <c r="I267" s="233"/>
      <c r="J267" s="233"/>
      <c r="K267" s="233"/>
      <c r="L267" s="34" t="s">
        <v>33</v>
      </c>
      <c r="M267" s="34" t="s">
        <v>30</v>
      </c>
      <c r="N267" s="90">
        <v>16692.599999999999</v>
      </c>
      <c r="O267" s="55">
        <v>16309.8</v>
      </c>
      <c r="P267" s="90">
        <v>17448.8</v>
      </c>
      <c r="Q267" s="55">
        <v>17672.400000000001</v>
      </c>
      <c r="R267" s="55">
        <v>18332.7</v>
      </c>
      <c r="S267" s="55">
        <v>19301.599999999999</v>
      </c>
    </row>
    <row r="268" spans="1:19" ht="56.25">
      <c r="A268" s="54" t="s">
        <v>492</v>
      </c>
      <c r="B268" s="45">
        <v>2200</v>
      </c>
      <c r="C268" s="46" t="s">
        <v>25</v>
      </c>
      <c r="D268" s="46" t="s">
        <v>25</v>
      </c>
      <c r="E268" s="46" t="s">
        <v>25</v>
      </c>
      <c r="F268" s="46" t="s">
        <v>25</v>
      </c>
      <c r="G268" s="46" t="s">
        <v>25</v>
      </c>
      <c r="H268" s="46" t="s">
        <v>25</v>
      </c>
      <c r="I268" s="46" t="s">
        <v>25</v>
      </c>
      <c r="J268" s="46" t="s">
        <v>25</v>
      </c>
      <c r="K268" s="46" t="s">
        <v>25</v>
      </c>
      <c r="L268" s="51"/>
      <c r="M268" s="51"/>
      <c r="N268" s="90">
        <f t="shared" ref="N268:S268" si="97">N269+N291+N296</f>
        <v>113391</v>
      </c>
      <c r="O268" s="90">
        <f t="shared" si="97"/>
        <v>112626</v>
      </c>
      <c r="P268" s="90">
        <f t="shared" si="97"/>
        <v>151677.29999999999</v>
      </c>
      <c r="Q268" s="90">
        <f t="shared" si="97"/>
        <v>131843.4</v>
      </c>
      <c r="R268" s="90">
        <f t="shared" si="97"/>
        <v>136196.20000000001</v>
      </c>
      <c r="S268" s="90">
        <f t="shared" si="97"/>
        <v>136297.70000000001</v>
      </c>
    </row>
    <row r="269" spans="1:19" ht="61.5" customHeight="1">
      <c r="A269" s="54" t="s">
        <v>274</v>
      </c>
      <c r="B269" s="45">
        <v>2201</v>
      </c>
      <c r="C269" s="46" t="s">
        <v>25</v>
      </c>
      <c r="D269" s="46" t="s">
        <v>25</v>
      </c>
      <c r="E269" s="46" t="s">
        <v>25</v>
      </c>
      <c r="F269" s="46" t="s">
        <v>25</v>
      </c>
      <c r="G269" s="46" t="s">
        <v>25</v>
      </c>
      <c r="H269" s="46" t="s">
        <v>25</v>
      </c>
      <c r="I269" s="46" t="s">
        <v>25</v>
      </c>
      <c r="J269" s="46" t="s">
        <v>25</v>
      </c>
      <c r="K269" s="46" t="s">
        <v>25</v>
      </c>
      <c r="L269" s="51"/>
      <c r="M269" s="51"/>
      <c r="N269" s="90">
        <f t="shared" ref="N269:S269" si="98">N270+N271+N272+N273+N274+N275+N276+N279+N280+N281+N282+N283+N284+N285</f>
        <v>34805</v>
      </c>
      <c r="O269" s="55">
        <f t="shared" si="98"/>
        <v>34805</v>
      </c>
      <c r="P269" s="90">
        <f t="shared" si="98"/>
        <v>93518.9</v>
      </c>
      <c r="Q269" s="55">
        <f t="shared" si="98"/>
        <v>40883.9</v>
      </c>
      <c r="R269" s="55">
        <f t="shared" si="98"/>
        <v>43556.5</v>
      </c>
      <c r="S269" s="55">
        <f t="shared" si="98"/>
        <v>43595.199999999997</v>
      </c>
    </row>
    <row r="270" spans="1:19" ht="24" customHeight="1">
      <c r="A270" s="54" t="s">
        <v>275</v>
      </c>
      <c r="B270" s="45">
        <v>2202</v>
      </c>
      <c r="C270" s="50"/>
      <c r="D270" s="51"/>
      <c r="E270" s="51"/>
      <c r="F270" s="51"/>
      <c r="G270" s="51"/>
      <c r="H270" s="51"/>
      <c r="I270" s="51"/>
      <c r="J270" s="51"/>
      <c r="K270" s="51"/>
      <c r="L270" s="34" t="s">
        <v>38</v>
      </c>
      <c r="M270" s="34" t="s">
        <v>26</v>
      </c>
      <c r="N270" s="90">
        <v>34805</v>
      </c>
      <c r="O270" s="90">
        <v>34805</v>
      </c>
      <c r="P270" s="90">
        <v>35768.9</v>
      </c>
      <c r="Q270" s="55">
        <v>40883.9</v>
      </c>
      <c r="R270" s="55">
        <v>43556.5</v>
      </c>
      <c r="S270" s="55">
        <v>43595.199999999997</v>
      </c>
    </row>
    <row r="271" spans="1:19" ht="33.75">
      <c r="A271" s="54" t="s">
        <v>523</v>
      </c>
      <c r="B271" s="45">
        <v>2203</v>
      </c>
      <c r="C271" s="50"/>
      <c r="D271" s="51"/>
      <c r="E271" s="51"/>
      <c r="F271" s="51"/>
      <c r="G271" s="51"/>
      <c r="H271" s="51"/>
      <c r="I271" s="51"/>
      <c r="J271" s="51"/>
      <c r="K271" s="51"/>
      <c r="L271" s="51"/>
      <c r="M271" s="51"/>
      <c r="N271" s="91">
        <v>0</v>
      </c>
      <c r="O271" s="48">
        <v>0</v>
      </c>
      <c r="P271" s="91">
        <v>0</v>
      </c>
      <c r="Q271" s="48">
        <v>0</v>
      </c>
      <c r="R271" s="48">
        <v>0</v>
      </c>
      <c r="S271" s="48">
        <v>0</v>
      </c>
    </row>
    <row r="272" spans="1:19" ht="33.75">
      <c r="A272" s="54" t="s">
        <v>281</v>
      </c>
      <c r="B272" s="45">
        <v>2204</v>
      </c>
      <c r="C272" s="50"/>
      <c r="D272" s="51"/>
      <c r="E272" s="51"/>
      <c r="F272" s="51"/>
      <c r="G272" s="51"/>
      <c r="H272" s="51"/>
      <c r="I272" s="51"/>
      <c r="J272" s="51"/>
      <c r="K272" s="51"/>
      <c r="L272" s="51"/>
      <c r="M272" s="51"/>
      <c r="N272" s="91">
        <v>0</v>
      </c>
      <c r="O272" s="48">
        <v>0</v>
      </c>
      <c r="P272" s="91">
        <v>0</v>
      </c>
      <c r="Q272" s="48">
        <v>0</v>
      </c>
      <c r="R272" s="48">
        <v>0</v>
      </c>
      <c r="S272" s="48">
        <v>0</v>
      </c>
    </row>
    <row r="273" spans="1:19" ht="56.25">
      <c r="A273" s="54" t="s">
        <v>282</v>
      </c>
      <c r="B273" s="45">
        <v>2205</v>
      </c>
      <c r="C273" s="50"/>
      <c r="D273" s="51"/>
      <c r="E273" s="51"/>
      <c r="F273" s="51"/>
      <c r="G273" s="51"/>
      <c r="H273" s="51"/>
      <c r="I273" s="51"/>
      <c r="J273" s="51"/>
      <c r="K273" s="51"/>
      <c r="L273" s="51"/>
      <c r="M273" s="51"/>
      <c r="N273" s="91">
        <v>0</v>
      </c>
      <c r="O273" s="48">
        <v>0</v>
      </c>
      <c r="P273" s="91">
        <v>0</v>
      </c>
      <c r="Q273" s="48">
        <v>0</v>
      </c>
      <c r="R273" s="48">
        <v>0</v>
      </c>
      <c r="S273" s="48">
        <v>0</v>
      </c>
    </row>
    <row r="274" spans="1:19" ht="56.25">
      <c r="A274" s="54" t="s">
        <v>283</v>
      </c>
      <c r="B274" s="45">
        <v>2206</v>
      </c>
      <c r="C274" s="50"/>
      <c r="D274" s="51"/>
      <c r="E274" s="51"/>
      <c r="F274" s="51"/>
      <c r="G274" s="51"/>
      <c r="H274" s="51"/>
      <c r="I274" s="51"/>
      <c r="J274" s="51"/>
      <c r="K274" s="51"/>
      <c r="L274" s="51"/>
      <c r="M274" s="51"/>
      <c r="N274" s="91">
        <v>0</v>
      </c>
      <c r="O274" s="48">
        <v>0</v>
      </c>
      <c r="P274" s="91">
        <v>0</v>
      </c>
      <c r="Q274" s="48">
        <v>0</v>
      </c>
      <c r="R274" s="48">
        <v>0</v>
      </c>
      <c r="S274" s="48">
        <v>0</v>
      </c>
    </row>
    <row r="275" spans="1:19" ht="22.5">
      <c r="A275" s="54" t="s">
        <v>284</v>
      </c>
      <c r="B275" s="45">
        <v>2207</v>
      </c>
      <c r="C275" s="50"/>
      <c r="D275" s="51"/>
      <c r="E275" s="51"/>
      <c r="F275" s="51"/>
      <c r="G275" s="51"/>
      <c r="H275" s="51"/>
      <c r="I275" s="51"/>
      <c r="J275" s="51"/>
      <c r="K275" s="51"/>
      <c r="L275" s="51"/>
      <c r="M275" s="51"/>
      <c r="N275" s="91">
        <v>0</v>
      </c>
      <c r="O275" s="48">
        <v>0</v>
      </c>
      <c r="P275" s="91">
        <v>0</v>
      </c>
      <c r="Q275" s="48">
        <v>0</v>
      </c>
      <c r="R275" s="48">
        <v>0</v>
      </c>
      <c r="S275" s="48">
        <v>0</v>
      </c>
    </row>
    <row r="276" spans="1:19" ht="22.5">
      <c r="A276" s="54" t="s">
        <v>285</v>
      </c>
      <c r="B276" s="45">
        <v>2208</v>
      </c>
      <c r="C276" s="50"/>
      <c r="D276" s="51"/>
      <c r="E276" s="51"/>
      <c r="F276" s="51"/>
      <c r="G276" s="51"/>
      <c r="H276" s="51"/>
      <c r="I276" s="51"/>
      <c r="J276" s="51"/>
      <c r="K276" s="51"/>
      <c r="L276" s="34"/>
      <c r="M276" s="34"/>
      <c r="N276" s="91">
        <v>0</v>
      </c>
      <c r="O276" s="48">
        <v>0</v>
      </c>
      <c r="P276" s="91">
        <v>57750</v>
      </c>
      <c r="Q276" s="48">
        <v>0</v>
      </c>
      <c r="R276" s="48">
        <v>0</v>
      </c>
      <c r="S276" s="48">
        <v>0</v>
      </c>
    </row>
    <row r="277" spans="1:19">
      <c r="A277" s="54"/>
      <c r="B277" s="45"/>
      <c r="C277" s="50"/>
      <c r="D277" s="51"/>
      <c r="E277" s="51"/>
      <c r="F277" s="51"/>
      <c r="G277" s="51"/>
      <c r="H277" s="51"/>
      <c r="I277" s="51"/>
      <c r="J277" s="51"/>
      <c r="K277" s="51"/>
      <c r="L277" s="34" t="s">
        <v>29</v>
      </c>
      <c r="M277" s="34" t="s">
        <v>39</v>
      </c>
      <c r="N277" s="91">
        <v>0</v>
      </c>
      <c r="O277" s="48">
        <v>0</v>
      </c>
      <c r="P277" s="91">
        <v>57750</v>
      </c>
      <c r="Q277" s="48">
        <v>0</v>
      </c>
      <c r="R277" s="48">
        <v>0</v>
      </c>
      <c r="S277" s="48">
        <v>0</v>
      </c>
    </row>
    <row r="278" spans="1:19">
      <c r="A278" s="54"/>
      <c r="B278" s="45"/>
      <c r="C278" s="50"/>
      <c r="D278" s="51"/>
      <c r="E278" s="51"/>
      <c r="F278" s="51"/>
      <c r="G278" s="51"/>
      <c r="H278" s="51"/>
      <c r="I278" s="51"/>
      <c r="J278" s="51"/>
      <c r="K278" s="51"/>
      <c r="L278" s="34"/>
      <c r="M278" s="34"/>
      <c r="N278" s="91"/>
      <c r="O278" s="48"/>
      <c r="P278" s="91"/>
      <c r="Q278" s="48"/>
      <c r="R278" s="48"/>
      <c r="S278" s="48"/>
    </row>
    <row r="279" spans="1:19" ht="56.25">
      <c r="A279" s="54" t="s">
        <v>288</v>
      </c>
      <c r="B279" s="45">
        <v>2209</v>
      </c>
      <c r="C279" s="50"/>
      <c r="D279" s="51"/>
      <c r="E279" s="51"/>
      <c r="F279" s="51"/>
      <c r="G279" s="51"/>
      <c r="H279" s="51"/>
      <c r="I279" s="51"/>
      <c r="J279" s="51"/>
      <c r="K279" s="51"/>
      <c r="L279" s="51"/>
      <c r="M279" s="51"/>
      <c r="N279" s="91">
        <v>0</v>
      </c>
      <c r="O279" s="48">
        <v>0</v>
      </c>
      <c r="P279" s="91">
        <v>0</v>
      </c>
      <c r="Q279" s="48">
        <v>0</v>
      </c>
      <c r="R279" s="48">
        <v>0</v>
      </c>
      <c r="S279" s="48">
        <v>0</v>
      </c>
    </row>
    <row r="280" spans="1:19" ht="78.75">
      <c r="A280" s="54" t="s">
        <v>289</v>
      </c>
      <c r="B280" s="45">
        <v>2210</v>
      </c>
      <c r="C280" s="50"/>
      <c r="D280" s="51"/>
      <c r="E280" s="51"/>
      <c r="F280" s="51"/>
      <c r="G280" s="51"/>
      <c r="H280" s="51"/>
      <c r="I280" s="51"/>
      <c r="J280" s="51"/>
      <c r="K280" s="51"/>
      <c r="L280" s="51"/>
      <c r="M280" s="51"/>
      <c r="N280" s="91">
        <v>0</v>
      </c>
      <c r="O280" s="48">
        <v>0</v>
      </c>
      <c r="P280" s="91">
        <v>0</v>
      </c>
      <c r="Q280" s="48">
        <v>0</v>
      </c>
      <c r="R280" s="48">
        <v>0</v>
      </c>
      <c r="S280" s="48">
        <v>0</v>
      </c>
    </row>
    <row r="281" spans="1:19" ht="45">
      <c r="A281" s="54" t="s">
        <v>290</v>
      </c>
      <c r="B281" s="45">
        <v>2211</v>
      </c>
      <c r="C281" s="50"/>
      <c r="D281" s="51"/>
      <c r="E281" s="51"/>
      <c r="F281" s="51"/>
      <c r="G281" s="51"/>
      <c r="H281" s="51"/>
      <c r="I281" s="51"/>
      <c r="J281" s="51"/>
      <c r="K281" s="51"/>
      <c r="L281" s="51"/>
      <c r="M281" s="51"/>
      <c r="N281" s="91">
        <v>0</v>
      </c>
      <c r="O281" s="48">
        <v>0</v>
      </c>
      <c r="P281" s="91">
        <v>0</v>
      </c>
      <c r="Q281" s="48">
        <v>0</v>
      </c>
      <c r="R281" s="48">
        <v>0</v>
      </c>
      <c r="S281" s="48">
        <v>0</v>
      </c>
    </row>
    <row r="282" spans="1:19" ht="123.75">
      <c r="A282" s="54" t="s">
        <v>291</v>
      </c>
      <c r="B282" s="45">
        <v>2212</v>
      </c>
      <c r="C282" s="50"/>
      <c r="D282" s="51"/>
      <c r="E282" s="51"/>
      <c r="F282" s="51"/>
      <c r="G282" s="51"/>
      <c r="H282" s="51"/>
      <c r="I282" s="51"/>
      <c r="J282" s="51"/>
      <c r="K282" s="51"/>
      <c r="L282" s="51"/>
      <c r="M282" s="51"/>
      <c r="N282" s="91">
        <v>0</v>
      </c>
      <c r="O282" s="48">
        <v>0</v>
      </c>
      <c r="P282" s="91">
        <v>0</v>
      </c>
      <c r="Q282" s="48">
        <v>0</v>
      </c>
      <c r="R282" s="48">
        <v>0</v>
      </c>
      <c r="S282" s="48">
        <v>0</v>
      </c>
    </row>
    <row r="283" spans="1:19" ht="67.5">
      <c r="A283" s="54" t="s">
        <v>292</v>
      </c>
      <c r="B283" s="45">
        <v>2213</v>
      </c>
      <c r="C283" s="50"/>
      <c r="D283" s="51"/>
      <c r="E283" s="51"/>
      <c r="F283" s="51"/>
      <c r="G283" s="51"/>
      <c r="H283" s="51"/>
      <c r="I283" s="51"/>
      <c r="J283" s="51"/>
      <c r="K283" s="51"/>
      <c r="L283" s="51"/>
      <c r="M283" s="51"/>
      <c r="N283" s="91">
        <v>0</v>
      </c>
      <c r="O283" s="48">
        <v>0</v>
      </c>
      <c r="P283" s="91">
        <v>0</v>
      </c>
      <c r="Q283" s="48">
        <v>0</v>
      </c>
      <c r="R283" s="48">
        <v>0</v>
      </c>
      <c r="S283" s="48">
        <v>0</v>
      </c>
    </row>
    <row r="284" spans="1:19" ht="45">
      <c r="A284" s="54" t="s">
        <v>293</v>
      </c>
      <c r="B284" s="45">
        <v>2214</v>
      </c>
      <c r="C284" s="50"/>
      <c r="D284" s="51"/>
      <c r="E284" s="51"/>
      <c r="F284" s="51"/>
      <c r="G284" s="51"/>
      <c r="H284" s="51"/>
      <c r="I284" s="51"/>
      <c r="J284" s="51"/>
      <c r="K284" s="51"/>
      <c r="L284" s="51"/>
      <c r="M284" s="51"/>
      <c r="N284" s="91">
        <v>0</v>
      </c>
      <c r="O284" s="48">
        <v>0</v>
      </c>
      <c r="P284" s="91">
        <v>0</v>
      </c>
      <c r="Q284" s="48">
        <v>0</v>
      </c>
      <c r="R284" s="48">
        <v>0</v>
      </c>
      <c r="S284" s="48">
        <v>0</v>
      </c>
    </row>
    <row r="285" spans="1:19" ht="56.25">
      <c r="A285" s="54" t="s">
        <v>301</v>
      </c>
      <c r="B285" s="45">
        <v>2215</v>
      </c>
      <c r="C285" s="50"/>
      <c r="D285" s="51"/>
      <c r="E285" s="51"/>
      <c r="F285" s="51"/>
      <c r="G285" s="51"/>
      <c r="H285" s="51"/>
      <c r="I285" s="51"/>
      <c r="J285" s="51"/>
      <c r="K285" s="51"/>
      <c r="L285" s="51"/>
      <c r="M285" s="51"/>
      <c r="N285" s="91">
        <v>0</v>
      </c>
      <c r="O285" s="48">
        <v>0</v>
      </c>
      <c r="P285" s="91">
        <v>0</v>
      </c>
      <c r="Q285" s="48">
        <v>0</v>
      </c>
      <c r="R285" s="48">
        <v>0</v>
      </c>
      <c r="S285" s="48">
        <v>0</v>
      </c>
    </row>
    <row r="286" spans="1:19" ht="54.75" customHeight="1">
      <c r="A286" s="54" t="s">
        <v>302</v>
      </c>
      <c r="B286" s="74">
        <v>2216</v>
      </c>
      <c r="C286" s="50"/>
      <c r="D286" s="51"/>
      <c r="E286" s="51"/>
      <c r="F286" s="51"/>
      <c r="G286" s="51"/>
      <c r="H286" s="51"/>
      <c r="I286" s="51"/>
      <c r="J286" s="51"/>
      <c r="K286" s="51"/>
      <c r="L286" s="51"/>
      <c r="M286" s="51"/>
      <c r="N286" s="91"/>
      <c r="O286" s="48"/>
      <c r="P286" s="91"/>
      <c r="Q286" s="48"/>
      <c r="R286" s="48"/>
      <c r="S286" s="48"/>
    </row>
    <row r="287" spans="1:19" ht="45">
      <c r="A287" s="54" t="s">
        <v>303</v>
      </c>
      <c r="B287" s="74">
        <v>2217</v>
      </c>
      <c r="C287" s="50"/>
      <c r="D287" s="51"/>
      <c r="E287" s="51"/>
      <c r="F287" s="51"/>
      <c r="G287" s="51"/>
      <c r="H287" s="51"/>
      <c r="I287" s="51"/>
      <c r="J287" s="51"/>
      <c r="K287" s="51"/>
      <c r="L287" s="51"/>
      <c r="M287" s="51"/>
      <c r="N287" s="91"/>
      <c r="O287" s="48"/>
      <c r="P287" s="91"/>
      <c r="Q287" s="48"/>
      <c r="R287" s="48"/>
      <c r="S287" s="48"/>
    </row>
    <row r="288" spans="1:19" ht="71.25" customHeight="1">
      <c r="A288" s="54" t="s">
        <v>304</v>
      </c>
      <c r="B288" s="74">
        <v>2218</v>
      </c>
      <c r="C288" s="50"/>
      <c r="D288" s="51"/>
      <c r="E288" s="51"/>
      <c r="F288" s="51"/>
      <c r="G288" s="51"/>
      <c r="H288" s="51"/>
      <c r="I288" s="51"/>
      <c r="J288" s="51"/>
      <c r="K288" s="51"/>
      <c r="L288" s="51"/>
      <c r="M288" s="51"/>
      <c r="N288" s="91"/>
      <c r="O288" s="48"/>
      <c r="P288" s="91"/>
      <c r="Q288" s="48"/>
      <c r="R288" s="48"/>
      <c r="S288" s="48"/>
    </row>
    <row r="289" spans="1:19" ht="71.25" customHeight="1">
      <c r="A289" s="54" t="s">
        <v>305</v>
      </c>
      <c r="B289" s="74">
        <v>2219</v>
      </c>
      <c r="C289" s="50"/>
      <c r="D289" s="51"/>
      <c r="E289" s="51"/>
      <c r="F289" s="51"/>
      <c r="G289" s="51"/>
      <c r="H289" s="51"/>
      <c r="I289" s="51"/>
      <c r="J289" s="51"/>
      <c r="K289" s="51"/>
      <c r="L289" s="51"/>
      <c r="M289" s="51"/>
      <c r="N289" s="91"/>
      <c r="O289" s="48"/>
      <c r="P289" s="91"/>
      <c r="Q289" s="48"/>
      <c r="R289" s="48"/>
      <c r="S289" s="48"/>
    </row>
    <row r="290" spans="1:19" ht="57.75" customHeight="1">
      <c r="A290" s="54" t="s">
        <v>306</v>
      </c>
      <c r="B290" s="74">
        <v>2220</v>
      </c>
      <c r="C290" s="50"/>
      <c r="D290" s="51"/>
      <c r="E290" s="51"/>
      <c r="F290" s="51"/>
      <c r="G290" s="51"/>
      <c r="H290" s="51"/>
      <c r="I290" s="51"/>
      <c r="J290" s="51"/>
      <c r="K290" s="51"/>
      <c r="L290" s="51"/>
      <c r="M290" s="51"/>
      <c r="N290" s="91"/>
      <c r="O290" s="48"/>
      <c r="P290" s="91"/>
      <c r="Q290" s="48"/>
      <c r="R290" s="48"/>
      <c r="S290" s="48"/>
    </row>
    <row r="291" spans="1:19" ht="56.25">
      <c r="A291" s="54" t="s">
        <v>507</v>
      </c>
      <c r="B291" s="74">
        <v>2300</v>
      </c>
      <c r="C291" s="46" t="s">
        <v>25</v>
      </c>
      <c r="D291" s="46" t="s">
        <v>25</v>
      </c>
      <c r="E291" s="46" t="s">
        <v>25</v>
      </c>
      <c r="F291" s="46" t="s">
        <v>25</v>
      </c>
      <c r="G291" s="46" t="s">
        <v>25</v>
      </c>
      <c r="H291" s="46" t="s">
        <v>25</v>
      </c>
      <c r="I291" s="46" t="s">
        <v>25</v>
      </c>
      <c r="J291" s="46" t="s">
        <v>25</v>
      </c>
      <c r="K291" s="46" t="s">
        <v>25</v>
      </c>
      <c r="L291" s="51"/>
      <c r="M291" s="51"/>
      <c r="N291" s="90">
        <f t="shared" ref="N291:S291" si="99">N292+N293+N294+N295</f>
        <v>78586</v>
      </c>
      <c r="O291" s="90">
        <f t="shared" si="99"/>
        <v>77821</v>
      </c>
      <c r="P291" s="90">
        <f t="shared" si="99"/>
        <v>58158.400000000001</v>
      </c>
      <c r="Q291" s="90">
        <f t="shared" si="99"/>
        <v>90959.5</v>
      </c>
      <c r="R291" s="90">
        <f t="shared" si="99"/>
        <v>92639.7</v>
      </c>
      <c r="S291" s="90">
        <f t="shared" si="99"/>
        <v>92702.5</v>
      </c>
    </row>
    <row r="292" spans="1:19">
      <c r="A292" s="54" t="s">
        <v>308</v>
      </c>
      <c r="B292" s="45">
        <v>2301</v>
      </c>
      <c r="C292" s="50"/>
      <c r="D292" s="51"/>
      <c r="E292" s="51"/>
      <c r="F292" s="51"/>
      <c r="G292" s="51"/>
      <c r="H292" s="51"/>
      <c r="I292" s="51"/>
      <c r="J292" s="51"/>
      <c r="K292" s="51"/>
      <c r="L292" s="34" t="s">
        <v>36</v>
      </c>
      <c r="M292" s="34" t="s">
        <v>28</v>
      </c>
      <c r="N292" s="90">
        <v>18505</v>
      </c>
      <c r="O292" s="90">
        <v>17760</v>
      </c>
      <c r="P292" s="90">
        <v>18875</v>
      </c>
      <c r="Q292" s="90">
        <v>18000</v>
      </c>
      <c r="R292" s="90">
        <v>18000</v>
      </c>
      <c r="S292" s="90">
        <v>18000</v>
      </c>
    </row>
    <row r="293" spans="1:19" ht="22.5">
      <c r="A293" s="54" t="s">
        <v>313</v>
      </c>
      <c r="B293" s="45">
        <v>2302</v>
      </c>
      <c r="C293" s="50"/>
      <c r="D293" s="51"/>
      <c r="E293" s="51"/>
      <c r="F293" s="51"/>
      <c r="G293" s="51"/>
      <c r="H293" s="51"/>
      <c r="I293" s="51"/>
      <c r="J293" s="51"/>
      <c r="K293" s="51"/>
      <c r="L293" s="34" t="s">
        <v>36</v>
      </c>
      <c r="M293" s="34" t="s">
        <v>28</v>
      </c>
      <c r="N293" s="90">
        <v>20</v>
      </c>
      <c r="O293" s="55"/>
      <c r="P293" s="90">
        <v>100</v>
      </c>
      <c r="Q293" s="90">
        <v>100</v>
      </c>
      <c r="R293" s="90">
        <v>100</v>
      </c>
      <c r="S293" s="90">
        <v>100</v>
      </c>
    </row>
    <row r="294" spans="1:19" ht="22.5" customHeight="1">
      <c r="A294" s="236" t="s">
        <v>317</v>
      </c>
      <c r="B294" s="237">
        <v>2303</v>
      </c>
      <c r="C294" s="238"/>
      <c r="D294" s="233"/>
      <c r="E294" s="233"/>
      <c r="F294" s="233"/>
      <c r="G294" s="233"/>
      <c r="H294" s="233"/>
      <c r="I294" s="233"/>
      <c r="J294" s="233"/>
      <c r="K294" s="233"/>
      <c r="L294" s="34" t="s">
        <v>36</v>
      </c>
      <c r="M294" s="34" t="s">
        <v>28</v>
      </c>
      <c r="N294" s="90"/>
      <c r="O294" s="90"/>
      <c r="P294" s="90"/>
      <c r="Q294" s="55"/>
      <c r="R294" s="55"/>
      <c r="S294" s="55"/>
    </row>
    <row r="295" spans="1:19">
      <c r="A295" s="236"/>
      <c r="B295" s="237"/>
      <c r="C295" s="238"/>
      <c r="D295" s="233"/>
      <c r="E295" s="233"/>
      <c r="F295" s="233"/>
      <c r="G295" s="233"/>
      <c r="H295" s="233"/>
      <c r="I295" s="233"/>
      <c r="J295" s="233"/>
      <c r="K295" s="233"/>
      <c r="L295" s="34" t="s">
        <v>36</v>
      </c>
      <c r="M295" s="34" t="s">
        <v>29</v>
      </c>
      <c r="N295" s="90">
        <v>60061</v>
      </c>
      <c r="O295" s="90">
        <v>60061</v>
      </c>
      <c r="P295" s="90">
        <v>39183.4</v>
      </c>
      <c r="Q295" s="55">
        <v>72859.5</v>
      </c>
      <c r="R295" s="55">
        <v>74539.7</v>
      </c>
      <c r="S295" s="55">
        <v>74602.5</v>
      </c>
    </row>
    <row r="296" spans="1:19" ht="81.75" customHeight="1">
      <c r="A296" s="79" t="s">
        <v>508</v>
      </c>
      <c r="B296" s="74">
        <v>2400</v>
      </c>
      <c r="C296" s="46" t="s">
        <v>25</v>
      </c>
      <c r="D296" s="46" t="s">
        <v>25</v>
      </c>
      <c r="E296" s="46" t="s">
        <v>25</v>
      </c>
      <c r="F296" s="46" t="s">
        <v>25</v>
      </c>
      <c r="G296" s="46" t="s">
        <v>25</v>
      </c>
      <c r="H296" s="46" t="s">
        <v>25</v>
      </c>
      <c r="I296" s="46" t="s">
        <v>25</v>
      </c>
      <c r="J296" s="46" t="s">
        <v>25</v>
      </c>
      <c r="K296" s="46" t="s">
        <v>25</v>
      </c>
      <c r="L296" s="51"/>
      <c r="M296" s="51"/>
      <c r="N296" s="90">
        <f t="shared" ref="N296:S296" si="100">N297</f>
        <v>0</v>
      </c>
      <c r="O296" s="55">
        <f t="shared" si="100"/>
        <v>0</v>
      </c>
      <c r="P296" s="90">
        <f t="shared" si="100"/>
        <v>0</v>
      </c>
      <c r="Q296" s="55">
        <f t="shared" si="100"/>
        <v>0</v>
      </c>
      <c r="R296" s="55">
        <f t="shared" si="100"/>
        <v>0</v>
      </c>
      <c r="S296" s="55">
        <f t="shared" si="100"/>
        <v>0</v>
      </c>
    </row>
    <row r="297" spans="1:19" ht="19.5" customHeight="1">
      <c r="A297" s="54" t="s">
        <v>327</v>
      </c>
      <c r="B297" s="45">
        <v>2401</v>
      </c>
      <c r="C297" s="50"/>
      <c r="D297" s="51"/>
      <c r="E297" s="51"/>
      <c r="F297" s="51"/>
      <c r="G297" s="51"/>
      <c r="H297" s="51"/>
      <c r="I297" s="51"/>
      <c r="J297" s="51"/>
      <c r="K297" s="51"/>
      <c r="L297" s="34" t="s">
        <v>34</v>
      </c>
      <c r="M297" s="34" t="s">
        <v>26</v>
      </c>
      <c r="N297" s="90"/>
      <c r="O297" s="55"/>
      <c r="P297" s="90"/>
      <c r="Q297" s="55"/>
      <c r="R297" s="55"/>
      <c r="S297" s="55"/>
    </row>
    <row r="298" spans="1:19" ht="113.25" customHeight="1">
      <c r="A298" s="54" t="s">
        <v>509</v>
      </c>
      <c r="B298" s="45">
        <v>2500</v>
      </c>
      <c r="C298" s="46" t="s">
        <v>25</v>
      </c>
      <c r="D298" s="46" t="s">
        <v>25</v>
      </c>
      <c r="E298" s="46" t="s">
        <v>25</v>
      </c>
      <c r="F298" s="46" t="s">
        <v>25</v>
      </c>
      <c r="G298" s="46" t="s">
        <v>25</v>
      </c>
      <c r="H298" s="46" t="s">
        <v>25</v>
      </c>
      <c r="I298" s="46" t="s">
        <v>25</v>
      </c>
      <c r="J298" s="46" t="s">
        <v>25</v>
      </c>
      <c r="K298" s="46" t="s">
        <v>25</v>
      </c>
      <c r="L298" s="51"/>
      <c r="M298" s="51"/>
      <c r="N298" s="90">
        <f t="shared" ref="N298:S298" si="101">N299+N332</f>
        <v>6563368.3000000007</v>
      </c>
      <c r="O298" s="90">
        <f t="shared" si="101"/>
        <v>6554240.4000000004</v>
      </c>
      <c r="P298" s="90">
        <f t="shared" si="101"/>
        <v>7412361.2000000011</v>
      </c>
      <c r="Q298" s="90">
        <f t="shared" si="101"/>
        <v>8269134</v>
      </c>
      <c r="R298" s="90">
        <f t="shared" si="101"/>
        <v>8965386.2000000011</v>
      </c>
      <c r="S298" s="90">
        <f t="shared" si="101"/>
        <v>9623870.8000000007</v>
      </c>
    </row>
    <row r="299" spans="1:19" ht="45">
      <c r="A299" s="54" t="s">
        <v>333</v>
      </c>
      <c r="B299" s="45">
        <v>2501</v>
      </c>
      <c r="C299" s="46" t="s">
        <v>25</v>
      </c>
      <c r="D299" s="46" t="s">
        <v>25</v>
      </c>
      <c r="E299" s="46" t="s">
        <v>25</v>
      </c>
      <c r="F299" s="46" t="s">
        <v>25</v>
      </c>
      <c r="G299" s="46" t="s">
        <v>25</v>
      </c>
      <c r="H299" s="46" t="s">
        <v>25</v>
      </c>
      <c r="I299" s="46" t="s">
        <v>25</v>
      </c>
      <c r="J299" s="46" t="s">
        <v>25</v>
      </c>
      <c r="K299" s="46" t="s">
        <v>25</v>
      </c>
      <c r="L299" s="51"/>
      <c r="M299" s="51"/>
      <c r="N299" s="90">
        <f>N300+N301+N302+N303+N304+N305+N311+N314+N318+N319+N320+N323+N325+N327+N330</f>
        <v>6556694.8000000007</v>
      </c>
      <c r="O299" s="90">
        <f t="shared" ref="O299:S299" si="102">O300+O301+O302+O303+O304+O305+O311+O314+O318+O319+O320+O323+O325+O327+O330</f>
        <v>6548723.9000000004</v>
      </c>
      <c r="P299" s="90">
        <f t="shared" si="102"/>
        <v>7406203.3000000007</v>
      </c>
      <c r="Q299" s="90">
        <f t="shared" si="102"/>
        <v>8262713.5</v>
      </c>
      <c r="R299" s="90">
        <f t="shared" si="102"/>
        <v>8958708.8000000007</v>
      </c>
      <c r="S299" s="90">
        <f t="shared" si="102"/>
        <v>9616926.3000000007</v>
      </c>
    </row>
    <row r="300" spans="1:19" ht="45">
      <c r="A300" s="54" t="s">
        <v>334</v>
      </c>
      <c r="B300" s="45">
        <v>2502</v>
      </c>
      <c r="C300" s="50"/>
      <c r="D300" s="51"/>
      <c r="E300" s="51"/>
      <c r="F300" s="51"/>
      <c r="G300" s="51"/>
      <c r="H300" s="51"/>
      <c r="I300" s="51"/>
      <c r="J300" s="51"/>
      <c r="K300" s="51"/>
      <c r="L300" s="34" t="s">
        <v>26</v>
      </c>
      <c r="M300" s="34" t="s">
        <v>30</v>
      </c>
      <c r="N300" s="55">
        <v>2150.8000000000002</v>
      </c>
      <c r="O300" s="55">
        <v>1240.3</v>
      </c>
      <c r="P300" s="55">
        <v>72.599999999999994</v>
      </c>
      <c r="Q300" s="55">
        <v>314.3</v>
      </c>
      <c r="R300" s="55">
        <v>328</v>
      </c>
      <c r="S300" s="55">
        <v>2315.1999999999998</v>
      </c>
    </row>
    <row r="301" spans="1:19" ht="67.5">
      <c r="A301" s="54" t="s">
        <v>510</v>
      </c>
      <c r="B301" s="45">
        <v>2504</v>
      </c>
      <c r="C301" s="50"/>
      <c r="D301" s="51"/>
      <c r="E301" s="51"/>
      <c r="F301" s="51"/>
      <c r="G301" s="51"/>
      <c r="H301" s="51"/>
      <c r="I301" s="51"/>
      <c r="J301" s="51"/>
      <c r="K301" s="51"/>
      <c r="L301" s="34" t="s">
        <v>26</v>
      </c>
      <c r="M301" s="34" t="s">
        <v>34</v>
      </c>
      <c r="N301" s="90">
        <v>22647.4</v>
      </c>
      <c r="O301" s="55">
        <v>21605.599999999999</v>
      </c>
      <c r="P301" s="90">
        <v>26809.4</v>
      </c>
      <c r="Q301" s="90">
        <v>27631.4</v>
      </c>
      <c r="R301" s="55">
        <v>28417.599999999999</v>
      </c>
      <c r="S301" s="55">
        <v>29237.3</v>
      </c>
    </row>
    <row r="302" spans="1:19" ht="56.25" customHeight="1">
      <c r="A302" s="54" t="s">
        <v>511</v>
      </c>
      <c r="B302" s="45">
        <v>2505</v>
      </c>
      <c r="C302" s="50"/>
      <c r="D302" s="51"/>
      <c r="E302" s="51"/>
      <c r="F302" s="51"/>
      <c r="G302" s="51"/>
      <c r="H302" s="51"/>
      <c r="I302" s="51"/>
      <c r="J302" s="51"/>
      <c r="K302" s="51"/>
      <c r="L302" s="34" t="s">
        <v>32</v>
      </c>
      <c r="M302" s="34" t="s">
        <v>27</v>
      </c>
      <c r="N302" s="90">
        <v>38982</v>
      </c>
      <c r="O302" s="55">
        <v>37870.1</v>
      </c>
      <c r="P302" s="90">
        <v>47598.7</v>
      </c>
      <c r="Q302" s="55">
        <v>53797.5</v>
      </c>
      <c r="R302" s="55">
        <v>55022.9</v>
      </c>
      <c r="S302" s="55">
        <v>60048.6</v>
      </c>
    </row>
    <row r="303" spans="1:19" ht="78.75">
      <c r="A303" s="64" t="s">
        <v>352</v>
      </c>
      <c r="B303" s="45">
        <v>2506</v>
      </c>
      <c r="C303" s="50"/>
      <c r="D303" s="51"/>
      <c r="E303" s="51"/>
      <c r="F303" s="51"/>
      <c r="G303" s="51"/>
      <c r="H303" s="51"/>
      <c r="I303" s="80"/>
      <c r="J303" s="51"/>
      <c r="K303" s="51"/>
      <c r="L303" s="34" t="s">
        <v>36</v>
      </c>
      <c r="M303" s="34" t="s">
        <v>29</v>
      </c>
      <c r="N303" s="90">
        <v>130524.2</v>
      </c>
      <c r="O303" s="55">
        <v>130387.3</v>
      </c>
      <c r="P303" s="90">
        <v>86944.9</v>
      </c>
      <c r="Q303" s="55">
        <v>31819.200000000001</v>
      </c>
      <c r="R303" s="55">
        <v>31819.200000000001</v>
      </c>
      <c r="S303" s="55">
        <v>31819.200000000001</v>
      </c>
    </row>
    <row r="304" spans="1:19" ht="56.25" customHeight="1">
      <c r="A304" s="54" t="s">
        <v>357</v>
      </c>
      <c r="B304" s="45">
        <v>2507</v>
      </c>
      <c r="C304" s="50"/>
      <c r="D304" s="51"/>
      <c r="E304" s="51"/>
      <c r="F304" s="51"/>
      <c r="G304" s="51"/>
      <c r="H304" s="51"/>
      <c r="I304" s="51"/>
      <c r="J304" s="51"/>
      <c r="K304" s="51"/>
      <c r="L304" s="34" t="s">
        <v>38</v>
      </c>
      <c r="M304" s="34" t="s">
        <v>26</v>
      </c>
      <c r="N304" s="90">
        <v>1990.3</v>
      </c>
      <c r="O304" s="55">
        <v>1887.3</v>
      </c>
      <c r="P304" s="90">
        <v>2105</v>
      </c>
      <c r="Q304" s="55">
        <v>2141.1999999999998</v>
      </c>
      <c r="R304" s="55">
        <v>2141.1999999999998</v>
      </c>
      <c r="S304" s="55">
        <v>2141.1999999999998</v>
      </c>
    </row>
    <row r="305" spans="1:19" ht="33.75" customHeight="1">
      <c r="A305" s="236" t="s">
        <v>363</v>
      </c>
      <c r="B305" s="237">
        <v>2508</v>
      </c>
      <c r="C305" s="238"/>
      <c r="D305" s="233"/>
      <c r="E305" s="233"/>
      <c r="F305" s="233"/>
      <c r="G305" s="233"/>
      <c r="H305" s="233"/>
      <c r="I305" s="233"/>
      <c r="J305" s="233"/>
      <c r="K305" s="233"/>
      <c r="L305" s="51"/>
      <c r="M305" s="51"/>
      <c r="N305" s="90">
        <f t="shared" ref="N305:S305" si="103">SUM(N306:N310)</f>
        <v>136387.80000000002</v>
      </c>
      <c r="O305" s="55">
        <f t="shared" si="103"/>
        <v>132103.79999999999</v>
      </c>
      <c r="P305" s="90">
        <f t="shared" si="103"/>
        <v>166247.9</v>
      </c>
      <c r="Q305" s="55">
        <f t="shared" si="103"/>
        <v>171853.4</v>
      </c>
      <c r="R305" s="55">
        <f t="shared" si="103"/>
        <v>172866.7</v>
      </c>
      <c r="S305" s="55">
        <f t="shared" si="103"/>
        <v>174182.80000000002</v>
      </c>
    </row>
    <row r="306" spans="1:19">
      <c r="A306" s="236"/>
      <c r="B306" s="237"/>
      <c r="C306" s="238"/>
      <c r="D306" s="233"/>
      <c r="E306" s="233"/>
      <c r="F306" s="233"/>
      <c r="G306" s="233"/>
      <c r="H306" s="233"/>
      <c r="I306" s="233"/>
      <c r="J306" s="233"/>
      <c r="K306" s="233"/>
      <c r="L306" s="34" t="s">
        <v>32</v>
      </c>
      <c r="M306" s="34" t="s">
        <v>26</v>
      </c>
      <c r="N306" s="90">
        <v>48423.9</v>
      </c>
      <c r="O306" s="55">
        <v>47052.9</v>
      </c>
      <c r="P306" s="90">
        <v>57581.7</v>
      </c>
      <c r="Q306" s="55">
        <v>56449</v>
      </c>
      <c r="R306" s="55">
        <v>56748.3</v>
      </c>
      <c r="S306" s="55">
        <v>57059.6</v>
      </c>
    </row>
    <row r="307" spans="1:19">
      <c r="A307" s="236"/>
      <c r="B307" s="237"/>
      <c r="C307" s="238"/>
      <c r="D307" s="233"/>
      <c r="E307" s="233"/>
      <c r="F307" s="233"/>
      <c r="G307" s="233"/>
      <c r="H307" s="233"/>
      <c r="I307" s="233"/>
      <c r="J307" s="233"/>
      <c r="K307" s="233"/>
      <c r="L307" s="34" t="s">
        <v>32</v>
      </c>
      <c r="M307" s="34" t="s">
        <v>27</v>
      </c>
      <c r="N307" s="90">
        <v>75209.8</v>
      </c>
      <c r="O307" s="55">
        <v>73457.5</v>
      </c>
      <c r="P307" s="90">
        <v>92751.1</v>
      </c>
      <c r="Q307" s="55">
        <v>94516.800000000003</v>
      </c>
      <c r="R307" s="55">
        <v>95454.2</v>
      </c>
      <c r="S307" s="55">
        <v>96429</v>
      </c>
    </row>
    <row r="308" spans="1:19">
      <c r="A308" s="236"/>
      <c r="B308" s="237"/>
      <c r="C308" s="238"/>
      <c r="D308" s="233"/>
      <c r="E308" s="233"/>
      <c r="F308" s="233"/>
      <c r="G308" s="233"/>
      <c r="H308" s="233"/>
      <c r="I308" s="233"/>
      <c r="J308" s="233"/>
      <c r="K308" s="233"/>
      <c r="L308" s="34" t="s">
        <v>32</v>
      </c>
      <c r="M308" s="34" t="s">
        <v>28</v>
      </c>
      <c r="N308" s="90">
        <v>12731.6</v>
      </c>
      <c r="O308" s="55">
        <v>11570.9</v>
      </c>
      <c r="P308" s="90">
        <v>15829.9</v>
      </c>
      <c r="Q308" s="55">
        <v>20842.599999999999</v>
      </c>
      <c r="R308" s="55">
        <v>20619.2</v>
      </c>
      <c r="S308" s="55">
        <v>20649.2</v>
      </c>
    </row>
    <row r="309" spans="1:19">
      <c r="A309" s="236"/>
      <c r="B309" s="237"/>
      <c r="C309" s="238"/>
      <c r="D309" s="233"/>
      <c r="E309" s="233"/>
      <c r="F309" s="233"/>
      <c r="G309" s="233"/>
      <c r="H309" s="233"/>
      <c r="I309" s="233"/>
      <c r="J309" s="233"/>
      <c r="K309" s="233"/>
      <c r="L309" s="34" t="s">
        <v>32</v>
      </c>
      <c r="M309" s="34" t="s">
        <v>32</v>
      </c>
      <c r="N309" s="90">
        <v>22.5</v>
      </c>
      <c r="O309" s="55">
        <v>22.5</v>
      </c>
      <c r="P309" s="90">
        <v>85.2</v>
      </c>
      <c r="Q309" s="55">
        <v>45</v>
      </c>
      <c r="R309" s="55">
        <v>45</v>
      </c>
      <c r="S309" s="55">
        <v>45</v>
      </c>
    </row>
    <row r="310" spans="1:19">
      <c r="A310" s="236"/>
      <c r="B310" s="237"/>
      <c r="C310" s="238"/>
      <c r="D310" s="233"/>
      <c r="E310" s="233"/>
      <c r="F310" s="233"/>
      <c r="G310" s="233"/>
      <c r="H310" s="233"/>
      <c r="I310" s="233"/>
      <c r="J310" s="233"/>
      <c r="K310" s="233"/>
      <c r="L310" s="34" t="s">
        <v>32</v>
      </c>
      <c r="M310" s="34" t="s">
        <v>35</v>
      </c>
      <c r="N310" s="90"/>
      <c r="O310" s="55"/>
      <c r="P310" s="90"/>
      <c r="Q310" s="55"/>
      <c r="R310" s="55"/>
      <c r="S310" s="55"/>
    </row>
    <row r="311" spans="1:19" ht="180" customHeight="1">
      <c r="A311" s="236" t="s">
        <v>513</v>
      </c>
      <c r="B311" s="237">
        <v>2509</v>
      </c>
      <c r="C311" s="238"/>
      <c r="D311" s="233"/>
      <c r="E311" s="233"/>
      <c r="F311" s="233"/>
      <c r="G311" s="233"/>
      <c r="H311" s="233"/>
      <c r="I311" s="233"/>
      <c r="J311" s="233"/>
      <c r="K311" s="233"/>
      <c r="L311" s="51"/>
      <c r="M311" s="51"/>
      <c r="N311" s="90">
        <f t="shared" ref="N311:S311" si="104">N312+N313</f>
        <v>55322</v>
      </c>
      <c r="O311" s="55">
        <f t="shared" si="104"/>
        <v>55049.8</v>
      </c>
      <c r="P311" s="90">
        <f t="shared" si="104"/>
        <v>68682</v>
      </c>
      <c r="Q311" s="55">
        <f t="shared" si="104"/>
        <v>81824.5</v>
      </c>
      <c r="R311" s="55">
        <f t="shared" si="104"/>
        <v>89489.2</v>
      </c>
      <c r="S311" s="55">
        <f t="shared" si="104"/>
        <v>97647.200000000012</v>
      </c>
    </row>
    <row r="312" spans="1:19">
      <c r="A312" s="236"/>
      <c r="B312" s="237"/>
      <c r="C312" s="238"/>
      <c r="D312" s="233"/>
      <c r="E312" s="233"/>
      <c r="F312" s="233"/>
      <c r="G312" s="233"/>
      <c r="H312" s="233"/>
      <c r="I312" s="233"/>
      <c r="J312" s="233"/>
      <c r="K312" s="233"/>
      <c r="L312" s="34" t="s">
        <v>32</v>
      </c>
      <c r="M312" s="34" t="s">
        <v>26</v>
      </c>
      <c r="N312" s="90">
        <v>24451</v>
      </c>
      <c r="O312" s="55">
        <v>24318</v>
      </c>
      <c r="P312" s="90">
        <v>31684.7</v>
      </c>
      <c r="Q312" s="55">
        <v>33207.199999999997</v>
      </c>
      <c r="R312" s="55">
        <v>35850.5</v>
      </c>
      <c r="S312" s="55">
        <v>38830.800000000003</v>
      </c>
    </row>
    <row r="313" spans="1:19">
      <c r="A313" s="236"/>
      <c r="B313" s="237"/>
      <c r="C313" s="238"/>
      <c r="D313" s="233"/>
      <c r="E313" s="233"/>
      <c r="F313" s="233"/>
      <c r="G313" s="233"/>
      <c r="H313" s="233"/>
      <c r="I313" s="233"/>
      <c r="J313" s="233"/>
      <c r="K313" s="233"/>
      <c r="L313" s="34" t="s">
        <v>32</v>
      </c>
      <c r="M313" s="34" t="s">
        <v>27</v>
      </c>
      <c r="N313" s="90">
        <v>30871</v>
      </c>
      <c r="O313" s="90">
        <v>30731.8</v>
      </c>
      <c r="P313" s="90">
        <v>36997.300000000003</v>
      </c>
      <c r="Q313" s="55">
        <v>48617.3</v>
      </c>
      <c r="R313" s="55">
        <v>53638.7</v>
      </c>
      <c r="S313" s="55">
        <v>58816.4</v>
      </c>
    </row>
    <row r="314" spans="1:19" ht="213.75" customHeight="1">
      <c r="A314" s="236" t="s">
        <v>514</v>
      </c>
      <c r="B314" s="237">
        <v>2510</v>
      </c>
      <c r="C314" s="238"/>
      <c r="D314" s="233"/>
      <c r="E314" s="233"/>
      <c r="F314" s="233"/>
      <c r="G314" s="233"/>
      <c r="H314" s="233"/>
      <c r="I314" s="233"/>
      <c r="J314" s="233"/>
      <c r="K314" s="233"/>
      <c r="L314" s="51"/>
      <c r="M314" s="51"/>
      <c r="N314" s="90">
        <f t="shared" ref="N314:S314" si="105">N315+N316+N317</f>
        <v>6166790.2000000002</v>
      </c>
      <c r="O314" s="55">
        <f t="shared" si="105"/>
        <v>6166790.2000000002</v>
      </c>
      <c r="P314" s="90">
        <f t="shared" si="105"/>
        <v>7000936.4000000004</v>
      </c>
      <c r="Q314" s="55">
        <f t="shared" si="105"/>
        <v>7873524.2999999998</v>
      </c>
      <c r="R314" s="55">
        <f t="shared" si="105"/>
        <v>8551994.4000000004</v>
      </c>
      <c r="S314" s="55">
        <f t="shared" si="105"/>
        <v>9192697.4000000004</v>
      </c>
    </row>
    <row r="315" spans="1:19">
      <c r="A315" s="236"/>
      <c r="B315" s="237"/>
      <c r="C315" s="238"/>
      <c r="D315" s="233"/>
      <c r="E315" s="233"/>
      <c r="F315" s="233"/>
      <c r="G315" s="233"/>
      <c r="H315" s="233"/>
      <c r="I315" s="233"/>
      <c r="J315" s="233"/>
      <c r="K315" s="233"/>
      <c r="L315" s="34" t="s">
        <v>32</v>
      </c>
      <c r="M315" s="34" t="s">
        <v>26</v>
      </c>
      <c r="N315" s="90">
        <v>2645123.2999999998</v>
      </c>
      <c r="O315" s="90">
        <v>2645123.2999999998</v>
      </c>
      <c r="P315" s="90">
        <v>2958019.7</v>
      </c>
      <c r="Q315" s="55">
        <v>3048558.2</v>
      </c>
      <c r="R315" s="55">
        <v>3231095.1</v>
      </c>
      <c r="S315" s="55">
        <v>3379286</v>
      </c>
    </row>
    <row r="316" spans="1:19">
      <c r="A316" s="236"/>
      <c r="B316" s="237"/>
      <c r="C316" s="238"/>
      <c r="D316" s="233"/>
      <c r="E316" s="233"/>
      <c r="F316" s="233"/>
      <c r="G316" s="233"/>
      <c r="H316" s="233"/>
      <c r="I316" s="233"/>
      <c r="J316" s="233"/>
      <c r="K316" s="233"/>
      <c r="L316" s="34" t="s">
        <v>32</v>
      </c>
      <c r="M316" s="34" t="s">
        <v>27</v>
      </c>
      <c r="N316" s="90">
        <v>3447770.1</v>
      </c>
      <c r="O316" s="90">
        <v>3447770.1</v>
      </c>
      <c r="P316" s="90">
        <v>3834954.7</v>
      </c>
      <c r="Q316" s="55">
        <v>4594348.3</v>
      </c>
      <c r="R316" s="55">
        <v>5070341.8</v>
      </c>
      <c r="S316" s="55">
        <v>5537138.5</v>
      </c>
    </row>
    <row r="317" spans="1:19">
      <c r="A317" s="236"/>
      <c r="B317" s="237"/>
      <c r="C317" s="238"/>
      <c r="D317" s="233"/>
      <c r="E317" s="233"/>
      <c r="F317" s="233"/>
      <c r="G317" s="233"/>
      <c r="H317" s="233"/>
      <c r="I317" s="233"/>
      <c r="J317" s="233"/>
      <c r="K317" s="233"/>
      <c r="L317" s="34" t="s">
        <v>32</v>
      </c>
      <c r="M317" s="34" t="s">
        <v>28</v>
      </c>
      <c r="N317" s="90">
        <v>73896.800000000003</v>
      </c>
      <c r="O317" s="90">
        <v>73896.800000000003</v>
      </c>
      <c r="P317" s="90">
        <v>207962</v>
      </c>
      <c r="Q317" s="55">
        <v>230617.8</v>
      </c>
      <c r="R317" s="55">
        <v>250557.5</v>
      </c>
      <c r="S317" s="55">
        <v>276272.90000000002</v>
      </c>
    </row>
    <row r="318" spans="1:19" ht="22.5">
      <c r="A318" s="54" t="s">
        <v>380</v>
      </c>
      <c r="B318" s="45">
        <v>2512</v>
      </c>
      <c r="C318" s="50"/>
      <c r="D318" s="51"/>
      <c r="E318" s="51"/>
      <c r="F318" s="51"/>
      <c r="G318" s="51"/>
      <c r="H318" s="51"/>
      <c r="I318" s="51"/>
      <c r="J318" s="51"/>
      <c r="K318" s="51"/>
      <c r="L318" s="34" t="s">
        <v>36</v>
      </c>
      <c r="M318" s="34" t="s">
        <v>28</v>
      </c>
      <c r="N318" s="90"/>
      <c r="O318" s="55"/>
      <c r="P318" s="90"/>
      <c r="Q318" s="55"/>
      <c r="R318" s="55"/>
      <c r="S318" s="55"/>
    </row>
    <row r="319" spans="1:19" ht="104.25" customHeight="1">
      <c r="A319" s="54" t="s">
        <v>515</v>
      </c>
      <c r="B319" s="45">
        <v>2513</v>
      </c>
      <c r="C319" s="50"/>
      <c r="D319" s="51"/>
      <c r="E319" s="51"/>
      <c r="F319" s="51"/>
      <c r="G319" s="51"/>
      <c r="H319" s="51"/>
      <c r="I319" s="51"/>
      <c r="J319" s="51"/>
      <c r="K319" s="51"/>
      <c r="L319" s="34" t="s">
        <v>29</v>
      </c>
      <c r="M319" s="34" t="s">
        <v>30</v>
      </c>
      <c r="N319" s="90"/>
      <c r="O319" s="55"/>
      <c r="P319" s="90"/>
      <c r="Q319" s="55"/>
      <c r="R319" s="55"/>
      <c r="S319" s="55"/>
    </row>
    <row r="320" spans="1:19" ht="90" customHeight="1">
      <c r="A320" s="234" t="s">
        <v>524</v>
      </c>
      <c r="B320" s="235">
        <v>2514</v>
      </c>
      <c r="C320" s="238"/>
      <c r="D320" s="233"/>
      <c r="E320" s="233"/>
      <c r="F320" s="233"/>
      <c r="G320" s="233"/>
      <c r="H320" s="233"/>
      <c r="I320" s="233"/>
      <c r="J320" s="233"/>
      <c r="K320" s="233"/>
      <c r="L320" s="51"/>
      <c r="M320" s="51"/>
      <c r="N320" s="90">
        <f t="shared" ref="N320:S320" si="106">N321+N322</f>
        <v>1094.2</v>
      </c>
      <c r="O320" s="55">
        <f t="shared" si="106"/>
        <v>988.3</v>
      </c>
      <c r="P320" s="90">
        <f t="shared" si="106"/>
        <v>4260.2</v>
      </c>
      <c r="Q320" s="55">
        <f t="shared" si="106"/>
        <v>7638.8</v>
      </c>
      <c r="R320" s="55">
        <f t="shared" si="106"/>
        <v>14230.2</v>
      </c>
      <c r="S320" s="55">
        <f t="shared" si="106"/>
        <v>14452.5</v>
      </c>
    </row>
    <row r="321" spans="1:19">
      <c r="A321" s="234"/>
      <c r="B321" s="235"/>
      <c r="C321" s="238"/>
      <c r="D321" s="233"/>
      <c r="E321" s="233"/>
      <c r="F321" s="233"/>
      <c r="G321" s="233"/>
      <c r="H321" s="233"/>
      <c r="I321" s="233"/>
      <c r="J321" s="233"/>
      <c r="K321" s="233"/>
      <c r="L321" s="34" t="s">
        <v>32</v>
      </c>
      <c r="M321" s="34" t="s">
        <v>27</v>
      </c>
      <c r="N321" s="90"/>
      <c r="O321" s="55"/>
      <c r="P321" s="90"/>
      <c r="Q321" s="55"/>
      <c r="R321" s="55"/>
      <c r="S321" s="55"/>
    </row>
    <row r="322" spans="1:19">
      <c r="A322" s="234"/>
      <c r="B322" s="235"/>
      <c r="C322" s="238"/>
      <c r="D322" s="233"/>
      <c r="E322" s="233"/>
      <c r="F322" s="233"/>
      <c r="G322" s="233"/>
      <c r="H322" s="233"/>
      <c r="I322" s="233"/>
      <c r="J322" s="233"/>
      <c r="K322" s="233"/>
      <c r="L322" s="34" t="s">
        <v>36</v>
      </c>
      <c r="M322" s="34" t="s">
        <v>29</v>
      </c>
      <c r="N322" s="90">
        <v>1094.2</v>
      </c>
      <c r="O322" s="90">
        <v>988.3</v>
      </c>
      <c r="P322" s="90">
        <v>4260.2</v>
      </c>
      <c r="Q322" s="55">
        <v>7638.8</v>
      </c>
      <c r="R322" s="55">
        <v>14230.2</v>
      </c>
      <c r="S322" s="55">
        <v>14452.5</v>
      </c>
    </row>
    <row r="323" spans="1:19" ht="45" customHeight="1">
      <c r="A323" s="239" t="s">
        <v>403</v>
      </c>
      <c r="B323" s="235">
        <v>2515</v>
      </c>
      <c r="C323" s="238"/>
      <c r="D323" s="233"/>
      <c r="E323" s="233"/>
      <c r="F323" s="233"/>
      <c r="G323" s="233"/>
      <c r="H323" s="233"/>
      <c r="I323" s="233"/>
      <c r="J323" s="233"/>
      <c r="K323" s="233"/>
      <c r="L323" s="34"/>
      <c r="M323" s="34"/>
      <c r="N323" s="90">
        <f t="shared" ref="N323:S323" si="107">N324</f>
        <v>140</v>
      </c>
      <c r="O323" s="90">
        <f t="shared" si="107"/>
        <v>140</v>
      </c>
      <c r="P323" s="90">
        <f t="shared" si="107"/>
        <v>113.2</v>
      </c>
      <c r="Q323" s="90">
        <f t="shared" si="107"/>
        <v>128.19999999999999</v>
      </c>
      <c r="R323" s="90">
        <f t="shared" si="107"/>
        <v>213.9</v>
      </c>
      <c r="S323" s="90">
        <f t="shared" si="107"/>
        <v>127.6</v>
      </c>
    </row>
    <row r="324" spans="1:19">
      <c r="A324" s="239"/>
      <c r="B324" s="235"/>
      <c r="C324" s="238"/>
      <c r="D324" s="233"/>
      <c r="E324" s="233"/>
      <c r="F324" s="233"/>
      <c r="G324" s="233"/>
      <c r="H324" s="233"/>
      <c r="I324" s="233"/>
      <c r="J324" s="233"/>
      <c r="K324" s="233"/>
      <c r="L324" s="34" t="s">
        <v>26</v>
      </c>
      <c r="M324" s="34" t="s">
        <v>34</v>
      </c>
      <c r="N324" s="90">
        <v>140</v>
      </c>
      <c r="O324" s="55">
        <v>140</v>
      </c>
      <c r="P324" s="90">
        <v>113.2</v>
      </c>
      <c r="Q324" s="90">
        <v>128.19999999999999</v>
      </c>
      <c r="R324" s="55">
        <v>213.9</v>
      </c>
      <c r="S324" s="55">
        <v>127.6</v>
      </c>
    </row>
    <row r="325" spans="1:19" ht="67.5" customHeight="1">
      <c r="A325" s="239" t="s">
        <v>407</v>
      </c>
      <c r="B325" s="235">
        <v>2516</v>
      </c>
      <c r="C325" s="238"/>
      <c r="D325" s="233"/>
      <c r="E325" s="233"/>
      <c r="F325" s="233"/>
      <c r="G325" s="233"/>
      <c r="H325" s="233"/>
      <c r="I325" s="233"/>
      <c r="J325" s="233"/>
      <c r="K325" s="233"/>
      <c r="L325" s="34"/>
      <c r="M325" s="34"/>
      <c r="N325" s="90">
        <f t="shared" ref="N325:S325" si="108">N326</f>
        <v>603.9</v>
      </c>
      <c r="O325" s="90">
        <f t="shared" si="108"/>
        <v>599.20000000000005</v>
      </c>
      <c r="P325" s="90">
        <f t="shared" si="108"/>
        <v>2377</v>
      </c>
      <c r="Q325" s="90">
        <f t="shared" si="108"/>
        <v>1668.7</v>
      </c>
      <c r="R325" s="90">
        <f t="shared" si="108"/>
        <v>1813.5</v>
      </c>
      <c r="S325" s="90">
        <f t="shared" si="108"/>
        <v>1885.3</v>
      </c>
    </row>
    <row r="326" spans="1:19">
      <c r="A326" s="239"/>
      <c r="B326" s="235"/>
      <c r="C326" s="238"/>
      <c r="D326" s="233"/>
      <c r="E326" s="233"/>
      <c r="F326" s="233"/>
      <c r="G326" s="233"/>
      <c r="H326" s="233"/>
      <c r="I326" s="233"/>
      <c r="J326" s="233"/>
      <c r="K326" s="233"/>
      <c r="L326" s="34" t="s">
        <v>36</v>
      </c>
      <c r="M326" s="34" t="s">
        <v>29</v>
      </c>
      <c r="N326" s="90">
        <v>603.9</v>
      </c>
      <c r="O326" s="55">
        <v>599.20000000000005</v>
      </c>
      <c r="P326" s="90">
        <v>2377</v>
      </c>
      <c r="Q326" s="55">
        <v>1668.7</v>
      </c>
      <c r="R326" s="55">
        <v>1813.5</v>
      </c>
      <c r="S326" s="55">
        <v>1885.3</v>
      </c>
    </row>
    <row r="327" spans="1:19" ht="33.75" customHeight="1">
      <c r="A327" s="234" t="s">
        <v>410</v>
      </c>
      <c r="B327" s="235">
        <v>2517</v>
      </c>
      <c r="C327" s="81"/>
      <c r="D327" s="82"/>
      <c r="E327" s="82"/>
      <c r="F327" s="82"/>
      <c r="G327" s="82"/>
      <c r="H327" s="82"/>
      <c r="I327" s="82"/>
      <c r="J327" s="82"/>
      <c r="K327" s="82"/>
      <c r="L327" s="34"/>
      <c r="M327" s="34"/>
      <c r="N327" s="90">
        <f t="shared" ref="N327:S327" si="109">N328+N329</f>
        <v>62</v>
      </c>
      <c r="O327" s="90">
        <f t="shared" si="109"/>
        <v>62</v>
      </c>
      <c r="P327" s="90">
        <f t="shared" si="109"/>
        <v>56</v>
      </c>
      <c r="Q327" s="90">
        <f t="shared" si="109"/>
        <v>75.2</v>
      </c>
      <c r="R327" s="90">
        <f t="shared" si="109"/>
        <v>75.2</v>
      </c>
      <c r="S327" s="90">
        <f t="shared" si="109"/>
        <v>75.2</v>
      </c>
    </row>
    <row r="328" spans="1:19">
      <c r="A328" s="234"/>
      <c r="B328" s="235"/>
      <c r="C328" s="81"/>
      <c r="D328" s="82"/>
      <c r="E328" s="82"/>
      <c r="F328" s="82"/>
      <c r="G328" s="82"/>
      <c r="H328" s="82"/>
      <c r="I328" s="82"/>
      <c r="J328" s="82"/>
      <c r="K328" s="82"/>
      <c r="L328" s="34" t="s">
        <v>32</v>
      </c>
      <c r="M328" s="34" t="s">
        <v>32</v>
      </c>
      <c r="N328" s="90">
        <v>62</v>
      </c>
      <c r="O328" s="55">
        <v>62</v>
      </c>
      <c r="P328" s="90"/>
      <c r="Q328" s="55"/>
      <c r="R328" s="55"/>
      <c r="S328" s="55"/>
    </row>
    <row r="329" spans="1:19">
      <c r="A329" s="83"/>
      <c r="B329" s="84"/>
      <c r="C329" s="81"/>
      <c r="D329" s="82"/>
      <c r="E329" s="82"/>
      <c r="F329" s="82"/>
      <c r="G329" s="82"/>
      <c r="H329" s="82"/>
      <c r="I329" s="82"/>
      <c r="J329" s="82"/>
      <c r="K329" s="82"/>
      <c r="L329" s="34" t="s">
        <v>32</v>
      </c>
      <c r="M329" s="34" t="s">
        <v>35</v>
      </c>
      <c r="N329" s="90"/>
      <c r="O329" s="55"/>
      <c r="P329" s="90">
        <v>56</v>
      </c>
      <c r="Q329" s="55">
        <v>75.2</v>
      </c>
      <c r="R329" s="55">
        <v>75.2</v>
      </c>
      <c r="S329" s="55">
        <v>75.2</v>
      </c>
    </row>
    <row r="330" spans="1:19" ht="116.25" customHeight="1">
      <c r="A330" s="85" t="s">
        <v>412</v>
      </c>
      <c r="B330" s="86">
        <v>2518</v>
      </c>
      <c r="C330" s="81"/>
      <c r="D330" s="82"/>
      <c r="E330" s="82"/>
      <c r="F330" s="87"/>
      <c r="G330" s="82"/>
      <c r="H330" s="87"/>
      <c r="I330" s="82"/>
      <c r="J330" s="82"/>
      <c r="K330" s="82"/>
      <c r="L330" s="34"/>
      <c r="M330" s="34"/>
      <c r="N330" s="90">
        <f t="shared" ref="N330:S330" si="110">N331</f>
        <v>0</v>
      </c>
      <c r="O330" s="90">
        <f t="shared" si="110"/>
        <v>0</v>
      </c>
      <c r="P330" s="90">
        <f t="shared" si="110"/>
        <v>0</v>
      </c>
      <c r="Q330" s="90">
        <f t="shared" si="110"/>
        <v>10296.799999999999</v>
      </c>
      <c r="R330" s="90">
        <f t="shared" si="110"/>
        <v>10296.799999999999</v>
      </c>
      <c r="S330" s="90">
        <f t="shared" si="110"/>
        <v>10296.799999999999</v>
      </c>
    </row>
    <row r="331" spans="1:19">
      <c r="A331" s="83"/>
      <c r="B331" s="84"/>
      <c r="C331" s="81"/>
      <c r="D331" s="82"/>
      <c r="E331" s="82"/>
      <c r="F331" s="82"/>
      <c r="G331" s="82"/>
      <c r="H331" s="82"/>
      <c r="I331" s="82"/>
      <c r="J331" s="82"/>
      <c r="K331" s="82"/>
      <c r="L331" s="34" t="s">
        <v>32</v>
      </c>
      <c r="M331" s="34" t="s">
        <v>27</v>
      </c>
      <c r="N331" s="90"/>
      <c r="O331" s="55"/>
      <c r="P331" s="90"/>
      <c r="Q331" s="55">
        <v>10296.799999999999</v>
      </c>
      <c r="R331" s="55">
        <v>10296.799999999999</v>
      </c>
      <c r="S331" s="55">
        <v>10296.799999999999</v>
      </c>
    </row>
    <row r="332" spans="1:19" ht="35.25" customHeight="1">
      <c r="A332" s="83" t="s">
        <v>415</v>
      </c>
      <c r="B332" s="45">
        <v>2600</v>
      </c>
      <c r="C332" s="46" t="s">
        <v>25</v>
      </c>
      <c r="D332" s="46" t="s">
        <v>25</v>
      </c>
      <c r="E332" s="46" t="s">
        <v>25</v>
      </c>
      <c r="F332" s="46" t="s">
        <v>25</v>
      </c>
      <c r="G332" s="46" t="s">
        <v>25</v>
      </c>
      <c r="H332" s="46" t="s">
        <v>25</v>
      </c>
      <c r="I332" s="46" t="s">
        <v>25</v>
      </c>
      <c r="J332" s="46" t="s">
        <v>25</v>
      </c>
      <c r="K332" s="46" t="s">
        <v>25</v>
      </c>
      <c r="L332" s="51"/>
      <c r="M332" s="51"/>
      <c r="N332" s="90">
        <f t="shared" ref="N332:S332" si="111">N333</f>
        <v>6673.5</v>
      </c>
      <c r="O332" s="55">
        <f t="shared" si="111"/>
        <v>5516.5</v>
      </c>
      <c r="P332" s="90">
        <f t="shared" si="111"/>
        <v>6157.9</v>
      </c>
      <c r="Q332" s="55">
        <f t="shared" si="111"/>
        <v>6420.5</v>
      </c>
      <c r="R332" s="55">
        <f t="shared" si="111"/>
        <v>6677.4</v>
      </c>
      <c r="S332" s="55">
        <f t="shared" si="111"/>
        <v>6944.5</v>
      </c>
    </row>
    <row r="333" spans="1:19" ht="22.5" customHeight="1">
      <c r="A333" s="236" t="s">
        <v>416</v>
      </c>
      <c r="B333" s="237">
        <v>2601</v>
      </c>
      <c r="C333" s="238"/>
      <c r="D333" s="233"/>
      <c r="E333" s="233"/>
      <c r="F333" s="233"/>
      <c r="G333" s="233"/>
      <c r="H333" s="233"/>
      <c r="I333" s="233"/>
      <c r="J333" s="233"/>
      <c r="K333" s="233"/>
      <c r="L333" s="51"/>
      <c r="M333" s="51"/>
      <c r="N333" s="90">
        <f t="shared" ref="N333:S333" si="112">N334+N335</f>
        <v>6673.5</v>
      </c>
      <c r="O333" s="90">
        <f t="shared" si="112"/>
        <v>5516.5</v>
      </c>
      <c r="P333" s="90">
        <f t="shared" si="112"/>
        <v>6157.9</v>
      </c>
      <c r="Q333" s="90">
        <f t="shared" si="112"/>
        <v>6420.5</v>
      </c>
      <c r="R333" s="90">
        <f t="shared" si="112"/>
        <v>6677.4</v>
      </c>
      <c r="S333" s="90">
        <f t="shared" si="112"/>
        <v>6944.5</v>
      </c>
    </row>
    <row r="334" spans="1:19">
      <c r="A334" s="236"/>
      <c r="B334" s="237"/>
      <c r="C334" s="238"/>
      <c r="D334" s="233"/>
      <c r="E334" s="233"/>
      <c r="F334" s="233"/>
      <c r="G334" s="233"/>
      <c r="H334" s="233"/>
      <c r="I334" s="233"/>
      <c r="J334" s="233"/>
      <c r="K334" s="233"/>
      <c r="L334" s="34" t="s">
        <v>26</v>
      </c>
      <c r="M334" s="34" t="s">
        <v>34</v>
      </c>
      <c r="N334" s="90">
        <v>6673.5</v>
      </c>
      <c r="O334" s="55">
        <v>5516.5</v>
      </c>
      <c r="P334" s="90">
        <v>6157.9</v>
      </c>
      <c r="Q334" s="90">
        <v>6420.5</v>
      </c>
      <c r="R334" s="90">
        <v>6677.4</v>
      </c>
      <c r="S334" s="90">
        <v>6944.5</v>
      </c>
    </row>
    <row r="335" spans="1:19">
      <c r="A335" s="236"/>
      <c r="B335" s="237"/>
      <c r="C335" s="238"/>
      <c r="D335" s="233"/>
      <c r="E335" s="233"/>
      <c r="F335" s="233"/>
      <c r="G335" s="233"/>
      <c r="H335" s="233"/>
      <c r="I335" s="233"/>
      <c r="J335" s="233"/>
      <c r="K335" s="233"/>
      <c r="L335" s="34" t="s">
        <v>28</v>
      </c>
      <c r="M335" s="34" t="s">
        <v>29</v>
      </c>
      <c r="N335" s="90"/>
      <c r="O335" s="55"/>
      <c r="P335" s="90"/>
      <c r="Q335" s="55"/>
      <c r="R335" s="55"/>
      <c r="S335" s="55"/>
    </row>
    <row r="336" spans="1:19">
      <c r="A336" s="88"/>
      <c r="B336" s="74"/>
      <c r="C336" s="65"/>
      <c r="D336" s="47"/>
      <c r="E336" s="47"/>
      <c r="F336" s="47"/>
      <c r="G336" s="47"/>
      <c r="H336" s="47"/>
      <c r="I336" s="47"/>
      <c r="J336" s="47"/>
      <c r="K336" s="47"/>
      <c r="L336" s="34" t="s">
        <v>29</v>
      </c>
      <c r="M336" s="34" t="s">
        <v>30</v>
      </c>
      <c r="N336" s="90"/>
      <c r="O336" s="55"/>
      <c r="P336" s="90"/>
      <c r="Q336" s="55"/>
      <c r="R336" s="55"/>
      <c r="S336" s="55"/>
    </row>
    <row r="337" spans="1:19" ht="67.5">
      <c r="A337" s="54" t="s">
        <v>517</v>
      </c>
      <c r="B337" s="59">
        <v>2700</v>
      </c>
      <c r="C337" s="46" t="s">
        <v>25</v>
      </c>
      <c r="D337" s="46" t="s">
        <v>25</v>
      </c>
      <c r="E337" s="46" t="s">
        <v>25</v>
      </c>
      <c r="F337" s="46" t="s">
        <v>25</v>
      </c>
      <c r="G337" s="46" t="s">
        <v>25</v>
      </c>
      <c r="H337" s="46" t="s">
        <v>25</v>
      </c>
      <c r="I337" s="46" t="s">
        <v>25</v>
      </c>
      <c r="J337" s="46" t="s">
        <v>25</v>
      </c>
      <c r="K337" s="46" t="s">
        <v>25</v>
      </c>
      <c r="L337" s="51"/>
      <c r="M337" s="51"/>
      <c r="N337" s="90">
        <f t="shared" ref="N337:S337" si="113">N338+N339</f>
        <v>0</v>
      </c>
      <c r="O337" s="55">
        <f t="shared" si="113"/>
        <v>0</v>
      </c>
      <c r="P337" s="90">
        <f t="shared" si="113"/>
        <v>0</v>
      </c>
      <c r="Q337" s="55">
        <f t="shared" si="113"/>
        <v>0</v>
      </c>
      <c r="R337" s="55">
        <f t="shared" si="113"/>
        <v>0</v>
      </c>
      <c r="S337" s="55">
        <f t="shared" si="113"/>
        <v>0</v>
      </c>
    </row>
    <row r="338" spans="1:19" ht="22.5">
      <c r="A338" s="54" t="s">
        <v>424</v>
      </c>
      <c r="B338" s="59">
        <v>2701</v>
      </c>
      <c r="C338" s="50"/>
      <c r="D338" s="51"/>
      <c r="E338" s="51"/>
      <c r="F338" s="51"/>
      <c r="G338" s="51"/>
      <c r="H338" s="51"/>
      <c r="I338" s="51"/>
      <c r="J338" s="51"/>
      <c r="K338" s="51"/>
      <c r="L338" s="34" t="s">
        <v>37</v>
      </c>
      <c r="M338" s="34" t="s">
        <v>28</v>
      </c>
      <c r="N338" s="90"/>
      <c r="O338" s="55"/>
      <c r="P338" s="90"/>
      <c r="Q338" s="55"/>
      <c r="R338" s="55"/>
      <c r="S338" s="55"/>
    </row>
    <row r="339" spans="1:19" ht="33.75">
      <c r="A339" s="54" t="s">
        <v>429</v>
      </c>
      <c r="B339" s="59">
        <v>2702</v>
      </c>
      <c r="C339" s="46" t="s">
        <v>25</v>
      </c>
      <c r="D339" s="46" t="s">
        <v>25</v>
      </c>
      <c r="E339" s="46" t="s">
        <v>25</v>
      </c>
      <c r="F339" s="46" t="s">
        <v>25</v>
      </c>
      <c r="G339" s="46" t="s">
        <v>25</v>
      </c>
      <c r="H339" s="46" t="s">
        <v>25</v>
      </c>
      <c r="I339" s="46" t="s">
        <v>25</v>
      </c>
      <c r="J339" s="46" t="s">
        <v>25</v>
      </c>
      <c r="K339" s="46" t="s">
        <v>25</v>
      </c>
      <c r="L339" s="51"/>
      <c r="M339" s="51"/>
      <c r="N339" s="90">
        <f t="shared" ref="N339:S339" si="114">N340+N341</f>
        <v>0</v>
      </c>
      <c r="O339" s="55">
        <f t="shared" si="114"/>
        <v>0</v>
      </c>
      <c r="P339" s="90">
        <f t="shared" si="114"/>
        <v>0</v>
      </c>
      <c r="Q339" s="55">
        <f t="shared" si="114"/>
        <v>0</v>
      </c>
      <c r="R339" s="55">
        <f t="shared" si="114"/>
        <v>0</v>
      </c>
      <c r="S339" s="55">
        <f t="shared" si="114"/>
        <v>0</v>
      </c>
    </row>
    <row r="340" spans="1:19">
      <c r="A340" s="54" t="s">
        <v>430</v>
      </c>
      <c r="B340" s="59">
        <v>2703</v>
      </c>
      <c r="C340" s="50"/>
      <c r="D340" s="51"/>
      <c r="E340" s="51"/>
      <c r="F340" s="51"/>
      <c r="G340" s="51"/>
      <c r="H340" s="51"/>
      <c r="I340" s="51"/>
      <c r="J340" s="51"/>
      <c r="K340" s="51"/>
      <c r="L340" s="51"/>
      <c r="M340" s="51"/>
      <c r="N340" s="90"/>
      <c r="O340" s="55"/>
      <c r="P340" s="90"/>
      <c r="Q340" s="55"/>
      <c r="R340" s="55"/>
      <c r="S340" s="55"/>
    </row>
    <row r="341" spans="1:19">
      <c r="A341" s="54" t="s">
        <v>430</v>
      </c>
      <c r="B341" s="59">
        <v>2704</v>
      </c>
      <c r="C341" s="50"/>
      <c r="D341" s="51"/>
      <c r="E341" s="51"/>
      <c r="F341" s="51"/>
      <c r="G341" s="51"/>
      <c r="H341" s="51"/>
      <c r="I341" s="51"/>
      <c r="J341" s="51"/>
      <c r="K341" s="51"/>
      <c r="L341" s="51"/>
      <c r="M341" s="51"/>
      <c r="N341" s="90"/>
      <c r="O341" s="55"/>
      <c r="P341" s="90"/>
      <c r="Q341" s="55"/>
      <c r="R341" s="55"/>
      <c r="S341" s="55"/>
    </row>
    <row r="342" spans="1:19" ht="22.5">
      <c r="A342" s="54" t="s">
        <v>431</v>
      </c>
      <c r="B342" s="59">
        <v>8000</v>
      </c>
      <c r="C342" s="46" t="s">
        <v>25</v>
      </c>
      <c r="D342" s="46" t="s">
        <v>25</v>
      </c>
      <c r="E342" s="46" t="s">
        <v>25</v>
      </c>
      <c r="F342" s="46" t="s">
        <v>25</v>
      </c>
      <c r="G342" s="46" t="s">
        <v>25</v>
      </c>
      <c r="H342" s="46" t="s">
        <v>25</v>
      </c>
      <c r="I342" s="46" t="s">
        <v>25</v>
      </c>
      <c r="J342" s="46" t="s">
        <v>25</v>
      </c>
      <c r="K342" s="46" t="s">
        <v>25</v>
      </c>
      <c r="L342" s="51"/>
      <c r="M342" s="51"/>
      <c r="N342" s="90">
        <f t="shared" ref="N342:S342" si="115">N337+N298+N268+N196+N58</f>
        <v>13817525.1</v>
      </c>
      <c r="O342" s="55">
        <f t="shared" si="115"/>
        <v>13697748.300000001</v>
      </c>
      <c r="P342" s="90">
        <f t="shared" si="115"/>
        <v>16293985.100000001</v>
      </c>
      <c r="Q342" s="55">
        <f t="shared" si="115"/>
        <v>17442181.600000001</v>
      </c>
      <c r="R342" s="55">
        <f t="shared" si="115"/>
        <v>18435881.699999999</v>
      </c>
      <c r="S342" s="55">
        <f t="shared" si="115"/>
        <v>19268201.199999999</v>
      </c>
    </row>
    <row r="344" spans="1:19">
      <c r="N344" s="97"/>
    </row>
  </sheetData>
  <sheetProtection selectLockedCells="1" selectUnlockedCells="1"/>
  <autoFilter ref="A13:S342"/>
  <customSheetViews>
    <customSheetView guid="{6570634B-EDC8-47B1-B961-1E562EDF2753}" showPageBreaks="1" showAutoFilter="1" view="pageBreakPreview">
      <pane xSplit="2" ySplit="10" topLeftCell="D141" activePane="bottomRight" state="frozen"/>
      <selection pane="bottomRight" activeCell="N62" sqref="N62:S62"/>
      <rowBreaks count="2" manualBreakCount="2">
        <brk id="162" max="18" man="1"/>
        <brk id="164" max="16383" man="1"/>
      </rowBreaks>
      <pageMargins left="0.75" right="0.75" top="1" bottom="1" header="0.51180555555555551" footer="0.51180555555555551"/>
      <pageSetup paperSize="9" scale="99" firstPageNumber="0" orientation="portrait" horizontalDpi="300" verticalDpi="300" r:id="rId1"/>
      <headerFooter alignWithMargins="0"/>
      <autoFilter ref="A13:S346"/>
    </customSheetView>
    <customSheetView guid="{764DF73A-B6FF-4AFE-808E-BED8B7CDFEFB}" showPageBreaks="1" showAutoFilter="1" view="pageBreakPreview">
      <pane xSplit="2" ySplit="10" topLeftCell="C162" activePane="bottomRight" state="frozen"/>
      <selection pane="bottomRight" activeCell="L24" sqref="L24"/>
      <pageMargins left="0.75" right="0.75" top="1" bottom="1" header="0.51180555555555551" footer="0.51180555555555551"/>
      <pageSetup paperSize="9" firstPageNumber="0" orientation="portrait" horizontalDpi="300" verticalDpi="300" r:id="rId2"/>
      <headerFooter alignWithMargins="0"/>
      <autoFilter ref="A13:S346"/>
    </customSheetView>
    <customSheetView guid="{651AB02D-CE6F-4AB5-8A8B-ED5DE6848F37}" showAutoFilter="1">
      <pane xSplit="2" ySplit="10" topLeftCell="D277" activePane="bottomRight" state="frozen"/>
      <selection pane="bottomRight" activeCell="F283" sqref="F283"/>
      <pageMargins left="0.75" right="0.75" top="1" bottom="1" header="0.51180555555555551" footer="0.51180555555555551"/>
      <pageSetup paperSize="9" firstPageNumber="0" orientation="portrait" horizontalDpi="300" verticalDpi="300" r:id="rId3"/>
      <headerFooter alignWithMargins="0"/>
      <autoFilter ref="A13:S344"/>
    </customSheetView>
    <customSheetView guid="{1B925D09-0E83-AF47-A27B-8EBC6CE44B65}" showRuler="0">
      <pageMargins left="0.75" right="0.75" top="1" bottom="1" header="0.5" footer="0.5"/>
    </customSheetView>
    <customSheetView guid="{676EE6E6-D5A3-9942-AA72-33D5219B471C}" showRuler="0">
      <pageMargins left="0.75" right="0.75" top="1" bottom="1" header="0.5" footer="0.5"/>
    </customSheetView>
    <customSheetView guid="{9D0A41DD-2DA5-4D00-A5A3-069AD61B6552}" showPageBreaks="1" showAutoFilter="1">
      <pane xSplit="2" ySplit="10" topLeftCell="D134" activePane="bottomRight" state="frozen"/>
      <selection pane="bottomRight" activeCell="Q108" sqref="Q108"/>
      <pageMargins left="0.75" right="0.75" top="1" bottom="1" header="0.51180555555555551" footer="0.51180555555555551"/>
      <pageSetup paperSize="9" firstPageNumber="0" orientation="portrait" horizontalDpi="300" verticalDpi="300" r:id="rId4"/>
      <headerFooter alignWithMargins="0"/>
      <autoFilter ref="A13:S344"/>
    </customSheetView>
  </customSheetViews>
  <mergeCells count="361">
    <mergeCell ref="A5:A9"/>
    <mergeCell ref="B5:B9"/>
    <mergeCell ref="C5:K5"/>
    <mergeCell ref="L5:M6"/>
    <mergeCell ref="N5:S5"/>
    <mergeCell ref="C6:E6"/>
    <mergeCell ref="F6:H6"/>
    <mergeCell ref="I6:K6"/>
    <mergeCell ref="N6:O6"/>
    <mergeCell ref="P6:P9"/>
    <mergeCell ref="S7:S9"/>
    <mergeCell ref="K7:K9"/>
    <mergeCell ref="L7:L9"/>
    <mergeCell ref="M7:M9"/>
    <mergeCell ref="N7:N9"/>
    <mergeCell ref="O7:O9"/>
    <mergeCell ref="R7:R9"/>
    <mergeCell ref="Q6:Q9"/>
    <mergeCell ref="R6:S6"/>
    <mergeCell ref="C7:C9"/>
    <mergeCell ref="D7:D9"/>
    <mergeCell ref="E7:E9"/>
    <mergeCell ref="R11:R12"/>
    <mergeCell ref="S11:S12"/>
    <mergeCell ref="A94:A95"/>
    <mergeCell ref="B94:B95"/>
    <mergeCell ref="F94:F95"/>
    <mergeCell ref="G94:G95"/>
    <mergeCell ref="H94:H95"/>
    <mergeCell ref="I94:I95"/>
    <mergeCell ref="J11:J12"/>
    <mergeCell ref="K11:K12"/>
    <mergeCell ref="L11:L12"/>
    <mergeCell ref="M11:M12"/>
    <mergeCell ref="N11:N12"/>
    <mergeCell ref="O11:O12"/>
    <mergeCell ref="Q94:Q95"/>
    <mergeCell ref="R94:R95"/>
    <mergeCell ref="S94:S95"/>
    <mergeCell ref="L94:L95"/>
    <mergeCell ref="M94:M95"/>
    <mergeCell ref="A11:A12"/>
    <mergeCell ref="B11:B12"/>
    <mergeCell ref="C11:C12"/>
    <mergeCell ref="D11:D12"/>
    <mergeCell ref="E11:E12"/>
    <mergeCell ref="J94:J95"/>
    <mergeCell ref="K94:K95"/>
    <mergeCell ref="F7:F9"/>
    <mergeCell ref="G7:G9"/>
    <mergeCell ref="H7:H9"/>
    <mergeCell ref="P11:P12"/>
    <mergeCell ref="Q11:Q12"/>
    <mergeCell ref="F11:F12"/>
    <mergeCell ref="G11:G12"/>
    <mergeCell ref="H11:H12"/>
    <mergeCell ref="I11:I12"/>
    <mergeCell ref="I7:I9"/>
    <mergeCell ref="J7:J9"/>
    <mergeCell ref="O94:O95"/>
    <mergeCell ref="P94:P95"/>
    <mergeCell ref="G101:G103"/>
    <mergeCell ref="H101:H103"/>
    <mergeCell ref="I101:I103"/>
    <mergeCell ref="J101:J103"/>
    <mergeCell ref="K101:K103"/>
    <mergeCell ref="A104:A108"/>
    <mergeCell ref="B104:B108"/>
    <mergeCell ref="H98:H100"/>
    <mergeCell ref="I98:I100"/>
    <mergeCell ref="J98:J100"/>
    <mergeCell ref="K98:K100"/>
    <mergeCell ref="A101:A103"/>
    <mergeCell ref="B101:B103"/>
    <mergeCell ref="C101:C103"/>
    <mergeCell ref="D101:D103"/>
    <mergeCell ref="E101:E103"/>
    <mergeCell ref="F101:F103"/>
    <mergeCell ref="A98:A100"/>
    <mergeCell ref="B98:B100"/>
    <mergeCell ref="C98:C100"/>
    <mergeCell ref="D98:D100"/>
    <mergeCell ref="E98:E100"/>
    <mergeCell ref="F98:F100"/>
    <mergeCell ref="G98:G100"/>
    <mergeCell ref="A131:A133"/>
    <mergeCell ref="B131:B133"/>
    <mergeCell ref="C131:C133"/>
    <mergeCell ref="D131:D133"/>
    <mergeCell ref="E131:E133"/>
    <mergeCell ref="A110:A125"/>
    <mergeCell ref="B110:B125"/>
    <mergeCell ref="C110:C125"/>
    <mergeCell ref="D110:D125"/>
    <mergeCell ref="E110:E125"/>
    <mergeCell ref="F131:F133"/>
    <mergeCell ref="G131:G133"/>
    <mergeCell ref="H131:H133"/>
    <mergeCell ref="I131:I133"/>
    <mergeCell ref="J131:J133"/>
    <mergeCell ref="K131:K133"/>
    <mergeCell ref="G110:G125"/>
    <mergeCell ref="H110:H125"/>
    <mergeCell ref="I110:I125"/>
    <mergeCell ref="J110:J125"/>
    <mergeCell ref="K110:K125"/>
    <mergeCell ref="F110:F125"/>
    <mergeCell ref="A146:A149"/>
    <mergeCell ref="B146:B149"/>
    <mergeCell ref="C146:C149"/>
    <mergeCell ref="D146:D149"/>
    <mergeCell ref="E146:E149"/>
    <mergeCell ref="A134:A139"/>
    <mergeCell ref="B134:B139"/>
    <mergeCell ref="C134:C139"/>
    <mergeCell ref="D134:D139"/>
    <mergeCell ref="E134:E139"/>
    <mergeCell ref="F146:F149"/>
    <mergeCell ref="G146:G149"/>
    <mergeCell ref="H146:H149"/>
    <mergeCell ref="I146:I149"/>
    <mergeCell ref="J146:J149"/>
    <mergeCell ref="K146:K149"/>
    <mergeCell ref="G134:G139"/>
    <mergeCell ref="H134:H139"/>
    <mergeCell ref="I134:I139"/>
    <mergeCell ref="J134:J139"/>
    <mergeCell ref="K134:K139"/>
    <mergeCell ref="F134:F139"/>
    <mergeCell ref="P150:P151"/>
    <mergeCell ref="Q150:Q151"/>
    <mergeCell ref="R150:R151"/>
    <mergeCell ref="S150:S151"/>
    <mergeCell ref="A153:A156"/>
    <mergeCell ref="B153:B156"/>
    <mergeCell ref="C153:C156"/>
    <mergeCell ref="D153:D156"/>
    <mergeCell ref="E153:E156"/>
    <mergeCell ref="F153:F156"/>
    <mergeCell ref="I150:I151"/>
    <mergeCell ref="J150:J151"/>
    <mergeCell ref="K150:K151"/>
    <mergeCell ref="L150:L151"/>
    <mergeCell ref="M150:M151"/>
    <mergeCell ref="O150:O151"/>
    <mergeCell ref="A150:A151"/>
    <mergeCell ref="B150:B151"/>
    <mergeCell ref="E150:E151"/>
    <mergeCell ref="F150:F151"/>
    <mergeCell ref="G150:G151"/>
    <mergeCell ref="H150:H151"/>
    <mergeCell ref="I158:I161"/>
    <mergeCell ref="J158:J161"/>
    <mergeCell ref="K158:K161"/>
    <mergeCell ref="G153:G156"/>
    <mergeCell ref="H153:H156"/>
    <mergeCell ref="I153:I156"/>
    <mergeCell ref="J153:J156"/>
    <mergeCell ref="K153:K156"/>
    <mergeCell ref="A158:A161"/>
    <mergeCell ref="B158:B161"/>
    <mergeCell ref="C158:C161"/>
    <mergeCell ref="D158:D161"/>
    <mergeCell ref="E158:E161"/>
    <mergeCell ref="A162:A163"/>
    <mergeCell ref="B162:B163"/>
    <mergeCell ref="C162:C163"/>
    <mergeCell ref="D162:D163"/>
    <mergeCell ref="E162:E163"/>
    <mergeCell ref="F162:F163"/>
    <mergeCell ref="F158:F161"/>
    <mergeCell ref="G158:G161"/>
    <mergeCell ref="H158:H161"/>
    <mergeCell ref="O162:O163"/>
    <mergeCell ref="P162:P163"/>
    <mergeCell ref="Q162:Q163"/>
    <mergeCell ref="R162:R163"/>
    <mergeCell ref="S162:S163"/>
    <mergeCell ref="G162:G163"/>
    <mergeCell ref="H162:H163"/>
    <mergeCell ref="I162:I163"/>
    <mergeCell ref="J162:J163"/>
    <mergeCell ref="K162:K163"/>
    <mergeCell ref="K170:K172"/>
    <mergeCell ref="A170:A172"/>
    <mergeCell ref="B170:B172"/>
    <mergeCell ref="C170:C172"/>
    <mergeCell ref="D170:D172"/>
    <mergeCell ref="E170:E172"/>
    <mergeCell ref="F170:F172"/>
    <mergeCell ref="A178:A184"/>
    <mergeCell ref="B178:B184"/>
    <mergeCell ref="C178:C184"/>
    <mergeCell ref="D178:D184"/>
    <mergeCell ref="E178:E184"/>
    <mergeCell ref="G170:G172"/>
    <mergeCell ref="H170:H172"/>
    <mergeCell ref="I170:I172"/>
    <mergeCell ref="J170:J172"/>
    <mergeCell ref="F178:F184"/>
    <mergeCell ref="G178:G184"/>
    <mergeCell ref="H178:H184"/>
    <mergeCell ref="I178:I184"/>
    <mergeCell ref="J178:J184"/>
    <mergeCell ref="K178:K184"/>
    <mergeCell ref="A197:A200"/>
    <mergeCell ref="B197:B200"/>
    <mergeCell ref="C197:C200"/>
    <mergeCell ref="D197:D200"/>
    <mergeCell ref="E197:E200"/>
    <mergeCell ref="A185:A189"/>
    <mergeCell ref="B185:B189"/>
    <mergeCell ref="C185:C189"/>
    <mergeCell ref="D185:D189"/>
    <mergeCell ref="E185:E189"/>
    <mergeCell ref="F197:F200"/>
    <mergeCell ref="G197:G200"/>
    <mergeCell ref="H197:H200"/>
    <mergeCell ref="I197:I200"/>
    <mergeCell ref="J197:J200"/>
    <mergeCell ref="K197:K200"/>
    <mergeCell ref="G185:G189"/>
    <mergeCell ref="H185:H189"/>
    <mergeCell ref="I185:I189"/>
    <mergeCell ref="J185:J189"/>
    <mergeCell ref="K185:K189"/>
    <mergeCell ref="F185:F189"/>
    <mergeCell ref="A218:A227"/>
    <mergeCell ref="B218:B227"/>
    <mergeCell ref="C218:C227"/>
    <mergeCell ref="D218:D227"/>
    <mergeCell ref="E218:E227"/>
    <mergeCell ref="A202:A208"/>
    <mergeCell ref="B202:B208"/>
    <mergeCell ref="C202:C208"/>
    <mergeCell ref="D202:D208"/>
    <mergeCell ref="E202:E208"/>
    <mergeCell ref="F218:F227"/>
    <mergeCell ref="G218:G227"/>
    <mergeCell ref="H218:H227"/>
    <mergeCell ref="I218:I227"/>
    <mergeCell ref="J218:J227"/>
    <mergeCell ref="K218:K227"/>
    <mergeCell ref="G202:G208"/>
    <mergeCell ref="H202:H208"/>
    <mergeCell ref="I202:I208"/>
    <mergeCell ref="J202:J208"/>
    <mergeCell ref="K202:K208"/>
    <mergeCell ref="F202:F208"/>
    <mergeCell ref="A240:A267"/>
    <mergeCell ref="B240:B267"/>
    <mergeCell ref="C240:C267"/>
    <mergeCell ref="D240:D267"/>
    <mergeCell ref="E240:E267"/>
    <mergeCell ref="A228:A239"/>
    <mergeCell ref="B228:B239"/>
    <mergeCell ref="C228:C238"/>
    <mergeCell ref="D228:D239"/>
    <mergeCell ref="E228:E239"/>
    <mergeCell ref="F240:F267"/>
    <mergeCell ref="G240:G267"/>
    <mergeCell ref="H240:H267"/>
    <mergeCell ref="I240:I267"/>
    <mergeCell ref="J240:J267"/>
    <mergeCell ref="K240:K267"/>
    <mergeCell ref="G228:G239"/>
    <mergeCell ref="H228:H239"/>
    <mergeCell ref="I228:I239"/>
    <mergeCell ref="J228:J239"/>
    <mergeCell ref="K228:K239"/>
    <mergeCell ref="F228:F239"/>
    <mergeCell ref="A305:A310"/>
    <mergeCell ref="B305:B310"/>
    <mergeCell ref="C305:C310"/>
    <mergeCell ref="D305:D310"/>
    <mergeCell ref="E305:E310"/>
    <mergeCell ref="A294:A295"/>
    <mergeCell ref="B294:B295"/>
    <mergeCell ref="C294:C295"/>
    <mergeCell ref="D294:D295"/>
    <mergeCell ref="E294:E295"/>
    <mergeCell ref="F305:F310"/>
    <mergeCell ref="G305:G310"/>
    <mergeCell ref="H305:H310"/>
    <mergeCell ref="I305:I310"/>
    <mergeCell ref="J305:J310"/>
    <mergeCell ref="K305:K310"/>
    <mergeCell ref="G294:G295"/>
    <mergeCell ref="H294:H295"/>
    <mergeCell ref="I294:I295"/>
    <mergeCell ref="J294:J295"/>
    <mergeCell ref="K294:K295"/>
    <mergeCell ref="F294:F295"/>
    <mergeCell ref="A314:A317"/>
    <mergeCell ref="B314:B317"/>
    <mergeCell ref="C314:C317"/>
    <mergeCell ref="D314:D317"/>
    <mergeCell ref="E314:E317"/>
    <mergeCell ref="A311:A313"/>
    <mergeCell ref="B311:B313"/>
    <mergeCell ref="C311:C313"/>
    <mergeCell ref="D311:D313"/>
    <mergeCell ref="E311:E313"/>
    <mergeCell ref="F314:F317"/>
    <mergeCell ref="G314:G317"/>
    <mergeCell ref="H314:H317"/>
    <mergeCell ref="I314:I317"/>
    <mergeCell ref="J314:J317"/>
    <mergeCell ref="K314:K317"/>
    <mergeCell ref="G311:G313"/>
    <mergeCell ref="H311:H313"/>
    <mergeCell ref="I311:I313"/>
    <mergeCell ref="J311:J313"/>
    <mergeCell ref="K311:K313"/>
    <mergeCell ref="F311:F313"/>
    <mergeCell ref="A323:A324"/>
    <mergeCell ref="B323:B324"/>
    <mergeCell ref="C323:C324"/>
    <mergeCell ref="D323:D324"/>
    <mergeCell ref="E323:E324"/>
    <mergeCell ref="A320:A322"/>
    <mergeCell ref="B320:B322"/>
    <mergeCell ref="C320:C322"/>
    <mergeCell ref="D320:D322"/>
    <mergeCell ref="E320:E322"/>
    <mergeCell ref="F323:F324"/>
    <mergeCell ref="G323:G324"/>
    <mergeCell ref="H323:H324"/>
    <mergeCell ref="I323:I324"/>
    <mergeCell ref="J323:J324"/>
    <mergeCell ref="K323:K324"/>
    <mergeCell ref="G320:G322"/>
    <mergeCell ref="H320:H322"/>
    <mergeCell ref="I320:I322"/>
    <mergeCell ref="J320:J322"/>
    <mergeCell ref="K320:K322"/>
    <mergeCell ref="F320:F322"/>
    <mergeCell ref="G325:G326"/>
    <mergeCell ref="H325:H326"/>
    <mergeCell ref="I325:I326"/>
    <mergeCell ref="J325:J326"/>
    <mergeCell ref="K325:K326"/>
    <mergeCell ref="A327:A328"/>
    <mergeCell ref="B327:B328"/>
    <mergeCell ref="A325:A326"/>
    <mergeCell ref="B325:B326"/>
    <mergeCell ref="C325:C326"/>
    <mergeCell ref="D325:D326"/>
    <mergeCell ref="E325:E326"/>
    <mergeCell ref="F325:F326"/>
    <mergeCell ref="G333:G335"/>
    <mergeCell ref="H333:H335"/>
    <mergeCell ref="I333:I335"/>
    <mergeCell ref="J333:J335"/>
    <mergeCell ref="K333:K335"/>
    <mergeCell ref="A333:A335"/>
    <mergeCell ref="B333:B335"/>
    <mergeCell ref="C333:C335"/>
    <mergeCell ref="D333:D335"/>
    <mergeCell ref="E333:E335"/>
    <mergeCell ref="F333:F335"/>
  </mergeCells>
  <pageMargins left="0.75" right="0.75" top="1" bottom="1" header="0.51180555555555551" footer="0.51180555555555551"/>
  <pageSetup paperSize="9" scale="99" firstPageNumber="0" orientation="portrait" horizontalDpi="300" verticalDpi="300" r:id="rId5"/>
  <headerFooter alignWithMargins="0"/>
  <rowBreaks count="2" manualBreakCount="2">
    <brk id="162" max="18" man="1"/>
    <brk id="16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2"/>
  <sheetViews>
    <sheetView view="pageBreakPreview" zoomScale="110" zoomScaleNormal="110" zoomScaleSheetLayoutView="110" workbookViewId="0">
      <pane xSplit="11" ySplit="10" topLeftCell="L143" activePane="bottomRight" state="frozen"/>
      <selection pane="topRight" activeCell="L1" sqref="L1"/>
      <selection pane="bottomLeft" activeCell="A11" sqref="A11"/>
      <selection pane="bottomRight" activeCell="Q62" sqref="Q62"/>
    </sheetView>
  </sheetViews>
  <sheetFormatPr defaultColWidth="8.7109375" defaultRowHeight="12.75"/>
  <cols>
    <col min="1" max="1" width="35" customWidth="1"/>
    <col min="2" max="2" width="6.5703125" customWidth="1"/>
    <col min="3" max="3" width="0.140625" customWidth="1"/>
    <col min="4" max="4" width="12" hidden="1" customWidth="1"/>
    <col min="5" max="5" width="13" hidden="1" customWidth="1"/>
    <col min="6" max="6" width="23.7109375" hidden="1" customWidth="1"/>
    <col min="7" max="7" width="13.28515625" hidden="1" customWidth="1"/>
    <col min="8" max="8" width="14.140625" hidden="1" customWidth="1"/>
    <col min="9" max="9" width="22.42578125" hidden="1" customWidth="1"/>
    <col min="10" max="10" width="14" hidden="1" customWidth="1"/>
    <col min="11" max="11" width="12.85546875" hidden="1" customWidth="1"/>
    <col min="14" max="14" width="13.5703125" style="98" customWidth="1"/>
    <col min="15" max="15" width="12.140625" style="98" customWidth="1"/>
    <col min="16" max="16" width="12.5703125" style="98" customWidth="1"/>
    <col min="17" max="17" width="17" style="99" customWidth="1"/>
    <col min="18" max="18" width="16" style="99" customWidth="1"/>
    <col min="19" max="19" width="15.5703125" style="99" customWidth="1"/>
    <col min="20" max="20" width="14" customWidth="1"/>
  </cols>
  <sheetData>
    <row r="1" spans="1:20" ht="12.75" customHeight="1"/>
    <row r="2" spans="1:20" ht="12.75" customHeight="1"/>
    <row r="3" spans="1:20" ht="12.75" customHeight="1"/>
    <row r="4" spans="1:20" ht="12.75" customHeight="1"/>
    <row r="5" spans="1:20" ht="20.25" customHeight="1">
      <c r="A5" s="266" t="s">
        <v>2</v>
      </c>
      <c r="B5" s="259" t="s">
        <v>3</v>
      </c>
      <c r="C5" s="265" t="s">
        <v>4</v>
      </c>
      <c r="D5" s="265"/>
      <c r="E5" s="265"/>
      <c r="F5" s="265"/>
      <c r="G5" s="265"/>
      <c r="H5" s="265"/>
      <c r="I5" s="265"/>
      <c r="J5" s="265"/>
      <c r="K5" s="265"/>
      <c r="L5" s="265" t="s">
        <v>5</v>
      </c>
      <c r="M5" s="265"/>
      <c r="N5" s="278" t="s">
        <v>6</v>
      </c>
      <c r="O5" s="278"/>
      <c r="P5" s="278"/>
      <c r="Q5" s="278"/>
      <c r="R5" s="278"/>
      <c r="S5" s="278"/>
    </row>
    <row r="6" spans="1:20" ht="23.25" customHeight="1">
      <c r="A6" s="266"/>
      <c r="B6" s="259"/>
      <c r="C6" s="265" t="s">
        <v>7</v>
      </c>
      <c r="D6" s="265"/>
      <c r="E6" s="265"/>
      <c r="F6" s="267" t="s">
        <v>8</v>
      </c>
      <c r="G6" s="267"/>
      <c r="H6" s="267"/>
      <c r="I6" s="265" t="s">
        <v>9</v>
      </c>
      <c r="J6" s="265"/>
      <c r="K6" s="265"/>
      <c r="L6" s="265"/>
      <c r="M6" s="265"/>
      <c r="N6" s="278" t="s">
        <v>10</v>
      </c>
      <c r="O6" s="278"/>
      <c r="P6" s="283" t="s">
        <v>11</v>
      </c>
      <c r="Q6" s="283" t="s">
        <v>12</v>
      </c>
      <c r="R6" s="278" t="s">
        <v>13</v>
      </c>
      <c r="S6" s="278"/>
    </row>
    <row r="7" spans="1:20" ht="12.75" customHeight="1">
      <c r="A7" s="266"/>
      <c r="B7" s="259"/>
      <c r="C7" s="265" t="s">
        <v>14</v>
      </c>
      <c r="D7" s="265" t="s">
        <v>15</v>
      </c>
      <c r="E7" s="265" t="s">
        <v>16</v>
      </c>
      <c r="F7" s="265" t="s">
        <v>14</v>
      </c>
      <c r="G7" s="265" t="s">
        <v>15</v>
      </c>
      <c r="H7" s="265" t="s">
        <v>16</v>
      </c>
      <c r="I7" s="265" t="s">
        <v>14</v>
      </c>
      <c r="J7" s="265" t="s">
        <v>15</v>
      </c>
      <c r="K7" s="265" t="s">
        <v>16</v>
      </c>
      <c r="L7" s="267" t="s">
        <v>17</v>
      </c>
      <c r="M7" s="267" t="s">
        <v>18</v>
      </c>
      <c r="N7" s="278" t="s">
        <v>19</v>
      </c>
      <c r="O7" s="278" t="s">
        <v>20</v>
      </c>
      <c r="P7" s="283"/>
      <c r="Q7" s="283"/>
      <c r="R7" s="278" t="s">
        <v>525</v>
      </c>
      <c r="S7" s="278" t="s">
        <v>22</v>
      </c>
    </row>
    <row r="8" spans="1:20" ht="14.25" customHeight="1">
      <c r="A8" s="266"/>
      <c r="B8" s="259"/>
      <c r="C8" s="265"/>
      <c r="D8" s="265"/>
      <c r="E8" s="265"/>
      <c r="F8" s="265"/>
      <c r="G8" s="265"/>
      <c r="H8" s="265"/>
      <c r="I8" s="265"/>
      <c r="J8" s="265"/>
      <c r="K8" s="265"/>
      <c r="L8" s="267"/>
      <c r="M8" s="267"/>
      <c r="N8" s="278"/>
      <c r="O8" s="278"/>
      <c r="P8" s="283"/>
      <c r="Q8" s="283"/>
      <c r="R8" s="278"/>
      <c r="S8" s="278"/>
    </row>
    <row r="9" spans="1:20" ht="18" customHeight="1">
      <c r="A9" s="266"/>
      <c r="B9" s="259"/>
      <c r="C9" s="265"/>
      <c r="D9" s="265"/>
      <c r="E9" s="265"/>
      <c r="F9" s="265"/>
      <c r="G9" s="265"/>
      <c r="H9" s="265"/>
      <c r="I9" s="265"/>
      <c r="J9" s="265"/>
      <c r="K9" s="265"/>
      <c r="L9" s="267"/>
      <c r="M9" s="267"/>
      <c r="N9" s="278"/>
      <c r="O9" s="278"/>
      <c r="P9" s="283"/>
      <c r="Q9" s="283"/>
      <c r="R9" s="278"/>
      <c r="S9" s="278"/>
    </row>
    <row r="10" spans="1:20">
      <c r="A10" s="43">
        <v>1</v>
      </c>
      <c r="B10" s="43">
        <v>2</v>
      </c>
      <c r="C10" s="42">
        <v>3</v>
      </c>
      <c r="D10" s="44">
        <v>4</v>
      </c>
      <c r="E10" s="44">
        <v>5</v>
      </c>
      <c r="F10" s="44">
        <v>6</v>
      </c>
      <c r="G10" s="44">
        <v>7</v>
      </c>
      <c r="H10" s="44">
        <v>8</v>
      </c>
      <c r="I10" s="44">
        <v>9</v>
      </c>
      <c r="J10" s="44">
        <v>10</v>
      </c>
      <c r="K10" s="44">
        <v>11</v>
      </c>
      <c r="L10" s="44">
        <v>12</v>
      </c>
      <c r="M10" s="44">
        <v>13</v>
      </c>
      <c r="N10" s="44">
        <v>14</v>
      </c>
      <c r="O10" s="44">
        <v>15</v>
      </c>
      <c r="P10" s="44">
        <v>16</v>
      </c>
      <c r="Q10" s="44">
        <v>17</v>
      </c>
      <c r="R10" s="44">
        <v>18</v>
      </c>
      <c r="S10" s="44">
        <v>19</v>
      </c>
    </row>
    <row r="11" spans="1:20" ht="62.25" customHeight="1">
      <c r="A11" s="281" t="s">
        <v>24</v>
      </c>
      <c r="B11" s="282">
        <v>2000</v>
      </c>
      <c r="C11" s="262" t="s">
        <v>25</v>
      </c>
      <c r="D11" s="262" t="s">
        <v>25</v>
      </c>
      <c r="E11" s="262" t="s">
        <v>25</v>
      </c>
      <c r="F11" s="262" t="s">
        <v>25</v>
      </c>
      <c r="G11" s="262" t="s">
        <v>25</v>
      </c>
      <c r="H11" s="262" t="s">
        <v>25</v>
      </c>
      <c r="I11" s="262" t="s">
        <v>25</v>
      </c>
      <c r="J11" s="262" t="s">
        <v>25</v>
      </c>
      <c r="K11" s="262" t="s">
        <v>25</v>
      </c>
      <c r="L11" s="233"/>
      <c r="M11" s="233"/>
      <c r="N11" s="278">
        <f>SUM(N13:N57)</f>
        <v>11201070.499999998</v>
      </c>
      <c r="O11" s="278">
        <f t="shared" ref="O11:S11" si="0">SUM(O13:O57)</f>
        <v>10740495.600000001</v>
      </c>
      <c r="P11" s="278">
        <f t="shared" si="0"/>
        <v>11602775</v>
      </c>
      <c r="Q11" s="278">
        <f t="shared" si="0"/>
        <v>11786638.407999998</v>
      </c>
      <c r="R11" s="278">
        <f t="shared" si="0"/>
        <v>7269176.0990000004</v>
      </c>
      <c r="S11" s="278">
        <f t="shared" si="0"/>
        <v>6158747.7179999994</v>
      </c>
    </row>
    <row r="12" spans="1:20">
      <c r="A12" s="281"/>
      <c r="B12" s="282"/>
      <c r="C12" s="262"/>
      <c r="D12" s="262"/>
      <c r="E12" s="262"/>
      <c r="F12" s="262"/>
      <c r="G12" s="262"/>
      <c r="H12" s="262"/>
      <c r="I12" s="262"/>
      <c r="J12" s="262"/>
      <c r="K12" s="262"/>
      <c r="L12" s="233"/>
      <c r="M12" s="233"/>
      <c r="N12" s="278"/>
      <c r="O12" s="278"/>
      <c r="P12" s="278"/>
      <c r="Q12" s="278"/>
      <c r="R12" s="278"/>
      <c r="S12" s="278"/>
      <c r="T12" s="99"/>
    </row>
    <row r="13" spans="1:20">
      <c r="A13" s="49"/>
      <c r="B13" s="43"/>
      <c r="C13" s="50"/>
      <c r="D13" s="51"/>
      <c r="E13" s="51"/>
      <c r="F13" s="51"/>
      <c r="G13" s="51"/>
      <c r="H13" s="51"/>
      <c r="I13" s="51"/>
      <c r="J13" s="51"/>
      <c r="K13" s="51"/>
      <c r="L13" s="34" t="s">
        <v>26</v>
      </c>
      <c r="M13" s="34" t="s">
        <v>27</v>
      </c>
      <c r="N13" s="101">
        <f t="shared" ref="N13:S13" si="1">N198</f>
        <v>0</v>
      </c>
      <c r="O13" s="101">
        <f t="shared" si="1"/>
        <v>0</v>
      </c>
      <c r="P13" s="101">
        <f t="shared" si="1"/>
        <v>0</v>
      </c>
      <c r="Q13" s="101">
        <f t="shared" si="1"/>
        <v>0</v>
      </c>
      <c r="R13" s="101">
        <f t="shared" si="1"/>
        <v>0</v>
      </c>
      <c r="S13" s="101">
        <f t="shared" si="1"/>
        <v>0</v>
      </c>
      <c r="T13" s="99"/>
    </row>
    <row r="14" spans="1:20">
      <c r="A14" s="49"/>
      <c r="B14" s="43"/>
      <c r="C14" s="50"/>
      <c r="D14" s="51"/>
      <c r="E14" s="51"/>
      <c r="F14" s="51"/>
      <c r="G14" s="51"/>
      <c r="H14" s="51"/>
      <c r="I14" s="51"/>
      <c r="J14" s="51"/>
      <c r="K14" s="51"/>
      <c r="L14" s="34" t="s">
        <v>26</v>
      </c>
      <c r="M14" s="34" t="s">
        <v>28</v>
      </c>
      <c r="N14" s="101">
        <f t="shared" ref="N14:S14" si="2">N241+N199</f>
        <v>0</v>
      </c>
      <c r="O14" s="101">
        <f t="shared" si="2"/>
        <v>0</v>
      </c>
      <c r="P14" s="101">
        <f t="shared" si="2"/>
        <v>0</v>
      </c>
      <c r="Q14" s="101">
        <f t="shared" si="2"/>
        <v>0</v>
      </c>
      <c r="R14" s="101">
        <f t="shared" si="2"/>
        <v>0</v>
      </c>
      <c r="S14" s="101">
        <f t="shared" si="2"/>
        <v>0</v>
      </c>
      <c r="T14" s="99"/>
    </row>
    <row r="15" spans="1:20">
      <c r="A15" s="49"/>
      <c r="B15" s="43"/>
      <c r="C15" s="50"/>
      <c r="D15" s="51"/>
      <c r="E15" s="51"/>
      <c r="F15" s="51"/>
      <c r="G15" s="51"/>
      <c r="H15" s="51"/>
      <c r="I15" s="51"/>
      <c r="J15" s="51"/>
      <c r="K15" s="51"/>
      <c r="L15" s="34" t="s">
        <v>26</v>
      </c>
      <c r="M15" s="34" t="s">
        <v>29</v>
      </c>
      <c r="N15" s="101">
        <f>N59+N218</f>
        <v>0</v>
      </c>
      <c r="O15" s="101">
        <f>O59+O218+O241</f>
        <v>0</v>
      </c>
      <c r="P15" s="101">
        <f>P59+P218</f>
        <v>0</v>
      </c>
      <c r="Q15" s="101">
        <f>Q59+Q218+Q241</f>
        <v>0</v>
      </c>
      <c r="R15" s="101">
        <f>R59+R218+R241</f>
        <v>0</v>
      </c>
      <c r="S15" s="101">
        <f>S59+S218+S241</f>
        <v>0</v>
      </c>
      <c r="T15" s="99"/>
    </row>
    <row r="16" spans="1:20">
      <c r="A16" s="49"/>
      <c r="B16" s="43"/>
      <c r="C16" s="50"/>
      <c r="D16" s="51"/>
      <c r="E16" s="51"/>
      <c r="F16" s="51"/>
      <c r="G16" s="51"/>
      <c r="H16" s="51"/>
      <c r="I16" s="51"/>
      <c r="J16" s="51"/>
      <c r="K16" s="51"/>
      <c r="L16" s="34" t="s">
        <v>26</v>
      </c>
      <c r="M16" s="34" t="s">
        <v>30</v>
      </c>
      <c r="N16" s="101">
        <f t="shared" ref="N16:S16" si="3">N300</f>
        <v>0</v>
      </c>
      <c r="O16" s="101">
        <f t="shared" si="3"/>
        <v>0</v>
      </c>
      <c r="P16" s="101">
        <f t="shared" si="3"/>
        <v>0</v>
      </c>
      <c r="Q16" s="101">
        <f t="shared" si="3"/>
        <v>0</v>
      </c>
      <c r="R16" s="101">
        <f t="shared" si="3"/>
        <v>0</v>
      </c>
      <c r="S16" s="101">
        <f t="shared" si="3"/>
        <v>0</v>
      </c>
      <c r="T16" s="99"/>
    </row>
    <row r="17" spans="1:20">
      <c r="A17" s="49"/>
      <c r="B17" s="43"/>
      <c r="C17" s="50"/>
      <c r="D17" s="51"/>
      <c r="E17" s="51"/>
      <c r="F17" s="51"/>
      <c r="G17" s="51"/>
      <c r="H17" s="51"/>
      <c r="I17" s="51"/>
      <c r="J17" s="51"/>
      <c r="K17" s="51"/>
      <c r="L17" s="34" t="s">
        <v>26</v>
      </c>
      <c r="M17" s="34" t="s">
        <v>31</v>
      </c>
      <c r="N17" s="101">
        <f t="shared" ref="N17:S17" si="4">N60+N220+N243</f>
        <v>0</v>
      </c>
      <c r="O17" s="101">
        <f t="shared" si="4"/>
        <v>0</v>
      </c>
      <c r="P17" s="101">
        <f t="shared" si="4"/>
        <v>0</v>
      </c>
      <c r="Q17" s="101">
        <f t="shared" si="4"/>
        <v>0</v>
      </c>
      <c r="R17" s="101">
        <f t="shared" si="4"/>
        <v>0</v>
      </c>
      <c r="S17" s="101">
        <f t="shared" si="4"/>
        <v>0</v>
      </c>
      <c r="T17" s="99"/>
    </row>
    <row r="18" spans="1:20">
      <c r="A18" s="49"/>
      <c r="B18" s="43"/>
      <c r="C18" s="50"/>
      <c r="D18" s="51"/>
      <c r="E18" s="51"/>
      <c r="F18" s="51"/>
      <c r="G18" s="51"/>
      <c r="H18" s="51"/>
      <c r="I18" s="51"/>
      <c r="J18" s="51"/>
      <c r="K18" s="51"/>
      <c r="L18" s="34" t="s">
        <v>26</v>
      </c>
      <c r="M18" s="34" t="s">
        <v>32</v>
      </c>
      <c r="N18" s="101">
        <f t="shared" ref="N18:S18" si="5">N213</f>
        <v>0</v>
      </c>
      <c r="O18" s="101">
        <f t="shared" si="5"/>
        <v>0</v>
      </c>
      <c r="P18" s="101">
        <f t="shared" si="5"/>
        <v>0</v>
      </c>
      <c r="Q18" s="101">
        <f t="shared" si="5"/>
        <v>0</v>
      </c>
      <c r="R18" s="101">
        <f t="shared" si="5"/>
        <v>0</v>
      </c>
      <c r="S18" s="101">
        <f t="shared" si="5"/>
        <v>0</v>
      </c>
      <c r="T18" s="99"/>
    </row>
    <row r="19" spans="1:20">
      <c r="A19" s="49"/>
      <c r="B19" s="43"/>
      <c r="C19" s="50"/>
      <c r="D19" s="51"/>
      <c r="E19" s="51"/>
      <c r="F19" s="51"/>
      <c r="G19" s="51"/>
      <c r="H19" s="51"/>
      <c r="I19" s="51"/>
      <c r="J19" s="51"/>
      <c r="K19" s="51"/>
      <c r="L19" s="34" t="s">
        <v>26</v>
      </c>
      <c r="M19" s="34" t="s">
        <v>33</v>
      </c>
      <c r="N19" s="101">
        <f t="shared" ref="N19:S19" si="6">N61</f>
        <v>0</v>
      </c>
      <c r="O19" s="101">
        <f t="shared" si="6"/>
        <v>0</v>
      </c>
      <c r="P19" s="101">
        <f t="shared" si="6"/>
        <v>0</v>
      </c>
      <c r="Q19" s="101">
        <f t="shared" si="6"/>
        <v>0</v>
      </c>
      <c r="R19" s="101">
        <f t="shared" si="6"/>
        <v>0</v>
      </c>
      <c r="S19" s="101">
        <f t="shared" si="6"/>
        <v>0</v>
      </c>
      <c r="T19" s="99"/>
    </row>
    <row r="20" spans="1:20">
      <c r="A20" s="49"/>
      <c r="B20" s="43"/>
      <c r="C20" s="50"/>
      <c r="D20" s="51"/>
      <c r="E20" s="51"/>
      <c r="F20" s="51"/>
      <c r="G20" s="51"/>
      <c r="H20" s="51"/>
      <c r="I20" s="51"/>
      <c r="J20" s="51"/>
      <c r="K20" s="51"/>
      <c r="L20" s="34" t="s">
        <v>26</v>
      </c>
      <c r="M20" s="34" t="s">
        <v>34</v>
      </c>
      <c r="N20" s="101">
        <f t="shared" ref="N20:S20" si="7">N62+N200+N203+N221+N229+N245+N301+N324+N334</f>
        <v>217657.2</v>
      </c>
      <c r="O20" s="101">
        <f t="shared" si="7"/>
        <v>204249.70000000004</v>
      </c>
      <c r="P20" s="101">
        <f t="shared" si="7"/>
        <v>165700.99999999997</v>
      </c>
      <c r="Q20" s="101">
        <f t="shared" si="7"/>
        <v>152411.049</v>
      </c>
      <c r="R20" s="101">
        <f t="shared" si="7"/>
        <v>165264.049</v>
      </c>
      <c r="S20" s="101">
        <f t="shared" si="7"/>
        <v>110911.049</v>
      </c>
      <c r="T20" s="99"/>
    </row>
    <row r="21" spans="1:20">
      <c r="A21" s="49"/>
      <c r="B21" s="43"/>
      <c r="C21" s="50"/>
      <c r="D21" s="51"/>
      <c r="E21" s="51"/>
      <c r="F21" s="51"/>
      <c r="G21" s="51"/>
      <c r="H21" s="51"/>
      <c r="I21" s="51"/>
      <c r="J21" s="51"/>
      <c r="K21" s="51"/>
      <c r="L21" s="34" t="s">
        <v>27</v>
      </c>
      <c r="M21" s="34" t="s">
        <v>28</v>
      </c>
      <c r="N21" s="101">
        <f t="shared" ref="N21:S21" si="8">N246</f>
        <v>0</v>
      </c>
      <c r="O21" s="101">
        <f t="shared" si="8"/>
        <v>0</v>
      </c>
      <c r="P21" s="101">
        <f t="shared" si="8"/>
        <v>1106</v>
      </c>
      <c r="Q21" s="101">
        <f t="shared" si="8"/>
        <v>0</v>
      </c>
      <c r="R21" s="101">
        <f t="shared" si="8"/>
        <v>0</v>
      </c>
      <c r="S21" s="101">
        <f t="shared" si="8"/>
        <v>0</v>
      </c>
      <c r="T21" s="99"/>
    </row>
    <row r="22" spans="1:20">
      <c r="A22" s="49"/>
      <c r="B22" s="43"/>
      <c r="C22" s="50"/>
      <c r="D22" s="51"/>
      <c r="E22" s="51"/>
      <c r="F22" s="51"/>
      <c r="G22" s="51"/>
      <c r="H22" s="51"/>
      <c r="I22" s="51"/>
      <c r="J22" s="51"/>
      <c r="K22" s="51"/>
      <c r="L22" s="34" t="s">
        <v>27</v>
      </c>
      <c r="M22" s="34" t="s">
        <v>29</v>
      </c>
      <c r="N22" s="101">
        <f t="shared" ref="N22:S22" si="9">N63</f>
        <v>0</v>
      </c>
      <c r="O22" s="101">
        <f t="shared" si="9"/>
        <v>0</v>
      </c>
      <c r="P22" s="101">
        <f t="shared" si="9"/>
        <v>0</v>
      </c>
      <c r="Q22" s="101">
        <f t="shared" si="9"/>
        <v>0</v>
      </c>
      <c r="R22" s="101">
        <f t="shared" si="9"/>
        <v>0</v>
      </c>
      <c r="S22" s="101">
        <f t="shared" si="9"/>
        <v>0</v>
      </c>
      <c r="T22" s="99"/>
    </row>
    <row r="23" spans="1:20">
      <c r="A23" s="49"/>
      <c r="B23" s="43"/>
      <c r="C23" s="50"/>
      <c r="D23" s="51"/>
      <c r="E23" s="51"/>
      <c r="F23" s="51"/>
      <c r="G23" s="51"/>
      <c r="H23" s="51"/>
      <c r="I23" s="51"/>
      <c r="J23" s="51"/>
      <c r="K23" s="51"/>
      <c r="L23" s="34" t="s">
        <v>28</v>
      </c>
      <c r="M23" s="34" t="s">
        <v>29</v>
      </c>
      <c r="N23" s="101">
        <f>N247</f>
        <v>0</v>
      </c>
      <c r="O23" s="101">
        <f t="shared" ref="O23:S23" si="10">O247</f>
        <v>0</v>
      </c>
      <c r="P23" s="101">
        <f t="shared" si="10"/>
        <v>0</v>
      </c>
      <c r="Q23" s="101">
        <f t="shared" si="10"/>
        <v>0</v>
      </c>
      <c r="R23" s="101">
        <f t="shared" si="10"/>
        <v>0</v>
      </c>
      <c r="S23" s="101">
        <f t="shared" si="10"/>
        <v>0</v>
      </c>
      <c r="T23" s="99"/>
    </row>
    <row r="24" spans="1:20">
      <c r="A24" s="49"/>
      <c r="B24" s="43"/>
      <c r="C24" s="50"/>
      <c r="D24" s="51"/>
      <c r="E24" s="51"/>
      <c r="F24" s="51"/>
      <c r="G24" s="51"/>
      <c r="H24" s="51"/>
      <c r="I24" s="51"/>
      <c r="J24" s="51"/>
      <c r="K24" s="51"/>
      <c r="L24" s="34" t="s">
        <v>28</v>
      </c>
      <c r="M24" s="34" t="s">
        <v>35</v>
      </c>
      <c r="N24" s="101">
        <f t="shared" ref="N24:S24" si="11">N64+N230</f>
        <v>0</v>
      </c>
      <c r="O24" s="101">
        <f t="shared" si="11"/>
        <v>0</v>
      </c>
      <c r="P24" s="101">
        <f t="shared" si="11"/>
        <v>0</v>
      </c>
      <c r="Q24" s="101">
        <f t="shared" si="11"/>
        <v>0</v>
      </c>
      <c r="R24" s="101">
        <f t="shared" si="11"/>
        <v>0</v>
      </c>
      <c r="S24" s="101">
        <f t="shared" si="11"/>
        <v>0</v>
      </c>
      <c r="T24" s="99"/>
    </row>
    <row r="25" spans="1:20">
      <c r="A25" s="49"/>
      <c r="B25" s="43"/>
      <c r="C25" s="50"/>
      <c r="D25" s="51"/>
      <c r="E25" s="51"/>
      <c r="F25" s="51"/>
      <c r="G25" s="51"/>
      <c r="H25" s="51"/>
      <c r="I25" s="51"/>
      <c r="J25" s="51"/>
      <c r="K25" s="51"/>
      <c r="L25" s="34" t="s">
        <v>28</v>
      </c>
      <c r="M25" s="34" t="s">
        <v>36</v>
      </c>
      <c r="N25" s="101">
        <f t="shared" ref="N25:S26" si="12">N65</f>
        <v>25669.9</v>
      </c>
      <c r="O25" s="101">
        <f t="shared" ref="O25" si="13">O65</f>
        <v>25669.9</v>
      </c>
      <c r="P25" s="101">
        <f t="shared" ref="P25" si="14">P65</f>
        <v>0</v>
      </c>
      <c r="Q25" s="101">
        <f t="shared" ref="Q25" si="15">Q65</f>
        <v>0</v>
      </c>
      <c r="R25" s="101">
        <f t="shared" ref="R25" si="16">R65</f>
        <v>0</v>
      </c>
      <c r="S25" s="101">
        <f t="shared" ref="S25" si="17">S65</f>
        <v>0</v>
      </c>
      <c r="T25" s="99"/>
    </row>
    <row r="26" spans="1:20">
      <c r="A26" s="49"/>
      <c r="B26" s="43"/>
      <c r="C26" s="50"/>
      <c r="D26" s="51"/>
      <c r="E26" s="51"/>
      <c r="F26" s="51"/>
      <c r="G26" s="51"/>
      <c r="H26" s="51"/>
      <c r="I26" s="51"/>
      <c r="J26" s="51"/>
      <c r="K26" s="51"/>
      <c r="L26" s="34" t="s">
        <v>28</v>
      </c>
      <c r="M26" s="34" t="s">
        <v>37</v>
      </c>
      <c r="N26" s="101">
        <f t="shared" si="12"/>
        <v>0</v>
      </c>
      <c r="O26" s="101">
        <f t="shared" si="12"/>
        <v>0</v>
      </c>
      <c r="P26" s="101">
        <f t="shared" si="12"/>
        <v>0</v>
      </c>
      <c r="Q26" s="101">
        <f t="shared" si="12"/>
        <v>63421.190999999999</v>
      </c>
      <c r="R26" s="101">
        <f t="shared" si="12"/>
        <v>36778.214</v>
      </c>
      <c r="S26" s="101">
        <f t="shared" si="12"/>
        <v>36778.216</v>
      </c>
      <c r="T26" s="99"/>
    </row>
    <row r="27" spans="1:20">
      <c r="A27" s="49"/>
      <c r="B27" s="43"/>
      <c r="C27" s="50"/>
      <c r="D27" s="51"/>
      <c r="E27" s="51"/>
      <c r="F27" s="51"/>
      <c r="G27" s="51"/>
      <c r="H27" s="51"/>
      <c r="I27" s="51"/>
      <c r="J27" s="51"/>
      <c r="K27" s="51"/>
      <c r="L27" s="34" t="s">
        <v>29</v>
      </c>
      <c r="M27" s="34" t="s">
        <v>26</v>
      </c>
      <c r="N27" s="101">
        <f t="shared" ref="N27:S27" si="18">N248</f>
        <v>0</v>
      </c>
      <c r="O27" s="101">
        <f t="shared" si="18"/>
        <v>0</v>
      </c>
      <c r="P27" s="101">
        <f t="shared" si="18"/>
        <v>0</v>
      </c>
      <c r="Q27" s="101">
        <f t="shared" si="18"/>
        <v>0</v>
      </c>
      <c r="R27" s="101">
        <f t="shared" si="18"/>
        <v>0</v>
      </c>
      <c r="S27" s="101">
        <f t="shared" si="18"/>
        <v>0</v>
      </c>
      <c r="T27" s="99"/>
    </row>
    <row r="28" spans="1:20">
      <c r="A28" s="49"/>
      <c r="B28" s="43"/>
      <c r="C28" s="50"/>
      <c r="D28" s="51"/>
      <c r="E28" s="51"/>
      <c r="F28" s="51"/>
      <c r="G28" s="51"/>
      <c r="H28" s="51"/>
      <c r="I28" s="51"/>
      <c r="J28" s="51"/>
      <c r="K28" s="51"/>
      <c r="L28" s="34" t="s">
        <v>29</v>
      </c>
      <c r="M28" s="34" t="s">
        <v>30</v>
      </c>
      <c r="N28" s="101">
        <f t="shared" ref="N28:S28" si="19">N319+N336+N284+N67</f>
        <v>30231.4</v>
      </c>
      <c r="O28" s="101">
        <f t="shared" si="19"/>
        <v>28649.599999999999</v>
      </c>
      <c r="P28" s="101">
        <f t="shared" si="19"/>
        <v>40560.6</v>
      </c>
      <c r="Q28" s="101">
        <f t="shared" si="19"/>
        <v>45974.841999999997</v>
      </c>
      <c r="R28" s="101">
        <f t="shared" si="19"/>
        <v>47539.171000000002</v>
      </c>
      <c r="S28" s="101">
        <f t="shared" si="19"/>
        <v>47574.301999999996</v>
      </c>
      <c r="T28" s="99"/>
    </row>
    <row r="29" spans="1:20">
      <c r="A29" s="49"/>
      <c r="B29" s="43"/>
      <c r="C29" s="50"/>
      <c r="D29" s="51"/>
      <c r="E29" s="51"/>
      <c r="F29" s="51"/>
      <c r="G29" s="51"/>
      <c r="H29" s="51"/>
      <c r="I29" s="51"/>
      <c r="J29" s="51"/>
      <c r="K29" s="51"/>
      <c r="L29" s="34" t="s">
        <v>29</v>
      </c>
      <c r="M29" s="34" t="s">
        <v>38</v>
      </c>
      <c r="N29" s="101">
        <f t="shared" ref="N29:S29" si="20">N68+N205+N222+N249</f>
        <v>1277598.5</v>
      </c>
      <c r="O29" s="101">
        <f t="shared" si="20"/>
        <v>1277163.6000000001</v>
      </c>
      <c r="P29" s="101">
        <f t="shared" si="20"/>
        <v>1409953</v>
      </c>
      <c r="Q29" s="101">
        <f t="shared" si="20"/>
        <v>2258400.818</v>
      </c>
      <c r="R29" s="101">
        <f t="shared" si="20"/>
        <v>1609494.4790000001</v>
      </c>
      <c r="S29" s="101">
        <f t="shared" si="20"/>
        <v>1609494.4790000001</v>
      </c>
      <c r="T29" s="99"/>
    </row>
    <row r="30" spans="1:20">
      <c r="A30" s="49"/>
      <c r="B30" s="43"/>
      <c r="C30" s="50"/>
      <c r="D30" s="51"/>
      <c r="E30" s="51"/>
      <c r="F30" s="51"/>
      <c r="G30" s="51"/>
      <c r="H30" s="51"/>
      <c r="I30" s="51"/>
      <c r="J30" s="51"/>
      <c r="K30" s="51"/>
      <c r="L30" s="34" t="s">
        <v>29</v>
      </c>
      <c r="M30" s="34" t="s">
        <v>35</v>
      </c>
      <c r="N30" s="101">
        <f t="shared" ref="N30:S30" si="21">N69+N206+N250</f>
        <v>3863047.1</v>
      </c>
      <c r="O30" s="101">
        <f t="shared" si="21"/>
        <v>3666416.6999999997</v>
      </c>
      <c r="P30" s="101">
        <f t="shared" si="21"/>
        <v>4181173.1</v>
      </c>
      <c r="Q30" s="101">
        <f t="shared" si="21"/>
        <v>3051628.96</v>
      </c>
      <c r="R30" s="101">
        <f t="shared" si="21"/>
        <v>918662.27899999998</v>
      </c>
      <c r="S30" s="101">
        <f t="shared" si="21"/>
        <v>1166868.389</v>
      </c>
      <c r="T30" s="99"/>
    </row>
    <row r="31" spans="1:20">
      <c r="A31" s="49"/>
      <c r="B31" s="43"/>
      <c r="C31" s="50"/>
      <c r="D31" s="51"/>
      <c r="E31" s="51"/>
      <c r="F31" s="51"/>
      <c r="G31" s="51"/>
      <c r="H31" s="51"/>
      <c r="I31" s="51"/>
      <c r="J31" s="51"/>
      <c r="K31" s="51"/>
      <c r="L31" s="34" t="s">
        <v>29</v>
      </c>
      <c r="M31" s="34" t="s">
        <v>36</v>
      </c>
      <c r="N31" s="101">
        <f t="shared" ref="N31:S31" si="22">N70+N251</f>
        <v>0</v>
      </c>
      <c r="O31" s="101">
        <f t="shared" si="22"/>
        <v>0</v>
      </c>
      <c r="P31" s="101">
        <f t="shared" si="22"/>
        <v>0</v>
      </c>
      <c r="Q31" s="101">
        <f t="shared" si="22"/>
        <v>0</v>
      </c>
      <c r="R31" s="101">
        <f t="shared" si="22"/>
        <v>0</v>
      </c>
      <c r="S31" s="101">
        <f t="shared" si="22"/>
        <v>0</v>
      </c>
      <c r="T31" s="99"/>
    </row>
    <row r="32" spans="1:20">
      <c r="A32" s="49"/>
      <c r="B32" s="43"/>
      <c r="C32" s="50"/>
      <c r="D32" s="51"/>
      <c r="E32" s="51"/>
      <c r="F32" s="51"/>
      <c r="G32" s="51"/>
      <c r="H32" s="51"/>
      <c r="I32" s="51"/>
      <c r="J32" s="51"/>
      <c r="K32" s="51"/>
      <c r="L32" s="34" t="s">
        <v>29</v>
      </c>
      <c r="M32" s="34" t="s">
        <v>39</v>
      </c>
      <c r="N32" s="101">
        <f t="shared" ref="N32:S32" si="23">N71+N207+N223+N231+N252+N277</f>
        <v>36223.1</v>
      </c>
      <c r="O32" s="101">
        <f t="shared" si="23"/>
        <v>31747.9</v>
      </c>
      <c r="P32" s="101">
        <f t="shared" si="23"/>
        <v>200964.09999999998</v>
      </c>
      <c r="Q32" s="101">
        <f t="shared" si="23"/>
        <v>3800</v>
      </c>
      <c r="R32" s="101">
        <f t="shared" si="23"/>
        <v>0</v>
      </c>
      <c r="S32" s="101">
        <f t="shared" si="23"/>
        <v>0</v>
      </c>
      <c r="T32" s="99"/>
    </row>
    <row r="33" spans="1:20">
      <c r="A33" s="49"/>
      <c r="B33" s="43"/>
      <c r="C33" s="50"/>
      <c r="D33" s="51"/>
      <c r="E33" s="51"/>
      <c r="F33" s="51"/>
      <c r="G33" s="51"/>
      <c r="H33" s="51"/>
      <c r="I33" s="51"/>
      <c r="J33" s="51"/>
      <c r="K33" s="51"/>
      <c r="L33" s="34" t="s">
        <v>30</v>
      </c>
      <c r="M33" s="34" t="s">
        <v>26</v>
      </c>
      <c r="N33" s="101">
        <f t="shared" ref="N33:S34" si="24">N72+N253</f>
        <v>301012.3</v>
      </c>
      <c r="O33" s="101">
        <f t="shared" si="24"/>
        <v>279886.8</v>
      </c>
      <c r="P33" s="101">
        <f t="shared" si="24"/>
        <v>499697.7</v>
      </c>
      <c r="Q33" s="101">
        <f t="shared" si="24"/>
        <v>415191</v>
      </c>
      <c r="R33" s="101">
        <f t="shared" si="24"/>
        <v>396883.83</v>
      </c>
      <c r="S33" s="101">
        <f t="shared" si="24"/>
        <v>408484.43</v>
      </c>
      <c r="T33" s="99"/>
    </row>
    <row r="34" spans="1:20">
      <c r="A34" s="49"/>
      <c r="B34" s="43"/>
      <c r="C34" s="50"/>
      <c r="D34" s="51"/>
      <c r="E34" s="51"/>
      <c r="F34" s="51"/>
      <c r="G34" s="51"/>
      <c r="H34" s="51"/>
      <c r="I34" s="51"/>
      <c r="J34" s="51"/>
      <c r="K34" s="51"/>
      <c r="L34" s="34" t="s">
        <v>30</v>
      </c>
      <c r="M34" s="34" t="s">
        <v>27</v>
      </c>
      <c r="N34" s="101">
        <f t="shared" si="24"/>
        <v>442173.6</v>
      </c>
      <c r="O34" s="101">
        <f t="shared" si="24"/>
        <v>366214.6</v>
      </c>
      <c r="P34" s="101">
        <f t="shared" si="24"/>
        <v>693860.10000000009</v>
      </c>
      <c r="Q34" s="101">
        <f t="shared" si="24"/>
        <v>1579832.57</v>
      </c>
      <c r="R34" s="101">
        <f t="shared" si="24"/>
        <v>1347878.36</v>
      </c>
      <c r="S34" s="101">
        <f t="shared" si="24"/>
        <v>405895.97</v>
      </c>
      <c r="T34" s="99"/>
    </row>
    <row r="35" spans="1:20">
      <c r="A35" s="49"/>
      <c r="B35" s="43"/>
      <c r="C35" s="50"/>
      <c r="D35" s="51"/>
      <c r="E35" s="51"/>
      <c r="F35" s="51"/>
      <c r="G35" s="51"/>
      <c r="H35" s="51"/>
      <c r="I35" s="51"/>
      <c r="J35" s="51"/>
      <c r="K35" s="51"/>
      <c r="L35" s="34" t="s">
        <v>30</v>
      </c>
      <c r="M35" s="34" t="s">
        <v>28</v>
      </c>
      <c r="N35" s="101">
        <f>N74+N255</f>
        <v>3018921.9</v>
      </c>
      <c r="O35" s="101">
        <f>O74+O255</f>
        <v>2928297</v>
      </c>
      <c r="P35" s="101">
        <f>P74+P255+P278</f>
        <v>2898655.8000000003</v>
      </c>
      <c r="Q35" s="101">
        <f>Q74+Q255</f>
        <v>2466756.0559999999</v>
      </c>
      <c r="R35" s="101">
        <f>R74+R255</f>
        <v>2301728.3590000002</v>
      </c>
      <c r="S35" s="101">
        <f>S74+S255</f>
        <v>2360250.0060000001</v>
      </c>
      <c r="T35" s="99"/>
    </row>
    <row r="36" spans="1:20">
      <c r="A36" s="49"/>
      <c r="B36" s="43"/>
      <c r="C36" s="50"/>
      <c r="D36" s="51"/>
      <c r="E36" s="51"/>
      <c r="F36" s="51"/>
      <c r="G36" s="51"/>
      <c r="H36" s="51"/>
      <c r="I36" s="51"/>
      <c r="J36" s="51"/>
      <c r="K36" s="51"/>
      <c r="L36" s="34" t="s">
        <v>30</v>
      </c>
      <c r="M36" s="34" t="s">
        <v>30</v>
      </c>
      <c r="N36" s="101">
        <f t="shared" ref="N36:S36" si="25">N75+N207+N223+N231+N255</f>
        <v>0</v>
      </c>
      <c r="O36" s="101">
        <f t="shared" si="25"/>
        <v>0</v>
      </c>
      <c r="P36" s="101">
        <f t="shared" si="25"/>
        <v>0</v>
      </c>
      <c r="Q36" s="101">
        <f t="shared" si="25"/>
        <v>0</v>
      </c>
      <c r="R36" s="101">
        <f t="shared" si="25"/>
        <v>0</v>
      </c>
      <c r="S36" s="101">
        <f t="shared" si="25"/>
        <v>0</v>
      </c>
      <c r="T36" s="99"/>
    </row>
    <row r="37" spans="1:20">
      <c r="A37" s="49"/>
      <c r="B37" s="43"/>
      <c r="C37" s="50"/>
      <c r="D37" s="51"/>
      <c r="E37" s="51"/>
      <c r="F37" s="51"/>
      <c r="G37" s="51"/>
      <c r="H37" s="51"/>
      <c r="I37" s="51"/>
      <c r="J37" s="51"/>
      <c r="K37" s="51"/>
      <c r="L37" s="34" t="s">
        <v>31</v>
      </c>
      <c r="M37" s="34" t="s">
        <v>27</v>
      </c>
      <c r="N37" s="101">
        <f t="shared" ref="N37:S38" si="26">N76</f>
        <v>0</v>
      </c>
      <c r="O37" s="101">
        <f t="shared" ref="O37" si="27">O76</f>
        <v>0</v>
      </c>
      <c r="P37" s="101">
        <f t="shared" ref="P37" si="28">P76</f>
        <v>0</v>
      </c>
      <c r="Q37" s="101">
        <f t="shared" ref="Q37" si="29">Q76</f>
        <v>0</v>
      </c>
      <c r="R37" s="101">
        <f t="shared" ref="R37" si="30">R76</f>
        <v>0</v>
      </c>
      <c r="S37" s="101">
        <f t="shared" ref="S37" si="31">S76</f>
        <v>0</v>
      </c>
      <c r="T37" s="99"/>
    </row>
    <row r="38" spans="1:20">
      <c r="A38" s="49"/>
      <c r="B38" s="43"/>
      <c r="C38" s="50"/>
      <c r="D38" s="51"/>
      <c r="E38" s="51"/>
      <c r="F38" s="51"/>
      <c r="G38" s="51"/>
      <c r="H38" s="51"/>
      <c r="I38" s="51"/>
      <c r="J38" s="51"/>
      <c r="K38" s="51"/>
      <c r="L38" s="34" t="s">
        <v>31</v>
      </c>
      <c r="M38" s="34" t="s">
        <v>28</v>
      </c>
      <c r="N38" s="101">
        <f t="shared" si="26"/>
        <v>3214.8</v>
      </c>
      <c r="O38" s="101">
        <f t="shared" si="26"/>
        <v>3212.8</v>
      </c>
      <c r="P38" s="101">
        <f t="shared" si="26"/>
        <v>17700.2</v>
      </c>
      <c r="Q38" s="101">
        <f t="shared" si="26"/>
        <v>41290.199999999997</v>
      </c>
      <c r="R38" s="101">
        <f t="shared" si="26"/>
        <v>6834.2</v>
      </c>
      <c r="S38" s="101">
        <f t="shared" si="26"/>
        <v>6838.3</v>
      </c>
      <c r="T38" s="99"/>
    </row>
    <row r="39" spans="1:20">
      <c r="A39" s="49"/>
      <c r="B39" s="43"/>
      <c r="C39" s="50"/>
      <c r="D39" s="51"/>
      <c r="E39" s="51"/>
      <c r="F39" s="51"/>
      <c r="G39" s="51"/>
      <c r="H39" s="51"/>
      <c r="I39" s="51"/>
      <c r="J39" s="51"/>
      <c r="K39" s="51"/>
      <c r="L39" s="34" t="s">
        <v>31</v>
      </c>
      <c r="M39" s="34" t="s">
        <v>30</v>
      </c>
      <c r="N39" s="101">
        <f>N78</f>
        <v>7060.6</v>
      </c>
      <c r="O39" s="101">
        <f t="shared" ref="O39:S39" si="32">O78</f>
        <v>4299.7</v>
      </c>
      <c r="P39" s="101">
        <f t="shared" si="32"/>
        <v>0</v>
      </c>
      <c r="Q39" s="101">
        <f t="shared" si="32"/>
        <v>0</v>
      </c>
      <c r="R39" s="101">
        <f t="shared" si="32"/>
        <v>1923.077</v>
      </c>
      <c r="S39" s="101">
        <f t="shared" si="32"/>
        <v>1923.077</v>
      </c>
      <c r="T39" s="99"/>
    </row>
    <row r="40" spans="1:20">
      <c r="A40" s="49"/>
      <c r="B40" s="43"/>
      <c r="C40" s="50"/>
      <c r="D40" s="51"/>
      <c r="E40" s="51"/>
      <c r="F40" s="51"/>
      <c r="G40" s="51"/>
      <c r="H40" s="51"/>
      <c r="I40" s="51"/>
      <c r="J40" s="51"/>
      <c r="K40" s="51"/>
      <c r="L40" s="34" t="s">
        <v>32</v>
      </c>
      <c r="M40" s="34" t="s">
        <v>26</v>
      </c>
      <c r="N40" s="101">
        <f t="shared" ref="N40:S40" si="33">N79+N233+N257+N306+N312+N315</f>
        <v>272389.40000000002</v>
      </c>
      <c r="O40" s="101">
        <f t="shared" si="33"/>
        <v>270169.7</v>
      </c>
      <c r="P40" s="101">
        <f t="shared" si="33"/>
        <v>111363.6</v>
      </c>
      <c r="Q40" s="101">
        <f t="shared" si="33"/>
        <v>0</v>
      </c>
      <c r="R40" s="101">
        <f t="shared" si="33"/>
        <v>0</v>
      </c>
      <c r="S40" s="101">
        <f t="shared" si="33"/>
        <v>0</v>
      </c>
      <c r="T40" s="99"/>
    </row>
    <row r="41" spans="1:20">
      <c r="A41" s="49"/>
      <c r="B41" s="43"/>
      <c r="C41" s="50"/>
      <c r="D41" s="51"/>
      <c r="E41" s="51"/>
      <c r="F41" s="51"/>
      <c r="G41" s="51"/>
      <c r="H41" s="51"/>
      <c r="I41" s="51"/>
      <c r="J41" s="51"/>
      <c r="K41" s="51"/>
      <c r="L41" s="34" t="s">
        <v>32</v>
      </c>
      <c r="M41" s="34" t="s">
        <v>27</v>
      </c>
      <c r="N41" s="101">
        <f t="shared" ref="N41:S41" si="34">N80+N234+N258+N307+N313+N316+N321+N302+N331</f>
        <v>1658507.1</v>
      </c>
      <c r="O41" s="101">
        <f t="shared" si="34"/>
        <v>1607714.8</v>
      </c>
      <c r="P41" s="101">
        <f t="shared" si="34"/>
        <v>1348742.9</v>
      </c>
      <c r="Q41" s="101">
        <f t="shared" si="34"/>
        <v>1651777.112</v>
      </c>
      <c r="R41" s="101">
        <f t="shared" si="34"/>
        <v>416777.08100000001</v>
      </c>
      <c r="S41" s="101">
        <f t="shared" si="34"/>
        <v>0</v>
      </c>
      <c r="T41" s="99"/>
    </row>
    <row r="42" spans="1:20">
      <c r="A42" s="49"/>
      <c r="B42" s="43"/>
      <c r="C42" s="50"/>
      <c r="D42" s="51"/>
      <c r="E42" s="51"/>
      <c r="F42" s="51"/>
      <c r="G42" s="51"/>
      <c r="H42" s="51"/>
      <c r="I42" s="51"/>
      <c r="J42" s="51"/>
      <c r="K42" s="51"/>
      <c r="L42" s="34" t="s">
        <v>32</v>
      </c>
      <c r="M42" s="34" t="s">
        <v>28</v>
      </c>
      <c r="N42" s="101">
        <f t="shared" ref="N42:S42" si="35">N81+N235+N259+N308+N317</f>
        <v>0</v>
      </c>
      <c r="O42" s="101">
        <f t="shared" si="35"/>
        <v>0</v>
      </c>
      <c r="P42" s="101">
        <f t="shared" si="35"/>
        <v>0</v>
      </c>
      <c r="Q42" s="101">
        <f t="shared" si="35"/>
        <v>0</v>
      </c>
      <c r="R42" s="101">
        <f t="shared" si="35"/>
        <v>0</v>
      </c>
      <c r="S42" s="101">
        <f t="shared" si="35"/>
        <v>0</v>
      </c>
      <c r="T42" s="99"/>
    </row>
    <row r="43" spans="1:20">
      <c r="A43" s="49"/>
      <c r="B43" s="43"/>
      <c r="C43" s="50"/>
      <c r="D43" s="51"/>
      <c r="E43" s="51"/>
      <c r="F43" s="51"/>
      <c r="G43" s="51"/>
      <c r="H43" s="51"/>
      <c r="I43" s="51"/>
      <c r="J43" s="51"/>
      <c r="K43" s="51"/>
      <c r="L43" s="34" t="s">
        <v>32</v>
      </c>
      <c r="M43" s="34" t="s">
        <v>30</v>
      </c>
      <c r="N43" s="101">
        <f t="shared" ref="N43:S43" si="36">N225</f>
        <v>0</v>
      </c>
      <c r="O43" s="101">
        <f t="shared" si="36"/>
        <v>0</v>
      </c>
      <c r="P43" s="101">
        <f t="shared" si="36"/>
        <v>0</v>
      </c>
      <c r="Q43" s="101">
        <f t="shared" si="36"/>
        <v>0</v>
      </c>
      <c r="R43" s="101">
        <f t="shared" si="36"/>
        <v>0</v>
      </c>
      <c r="S43" s="101">
        <f t="shared" si="36"/>
        <v>0</v>
      </c>
      <c r="T43" s="99"/>
    </row>
    <row r="44" spans="1:20">
      <c r="A44" s="49"/>
      <c r="B44" s="43"/>
      <c r="C44" s="50"/>
      <c r="D44" s="51"/>
      <c r="E44" s="51"/>
      <c r="F44" s="51"/>
      <c r="G44" s="51"/>
      <c r="H44" s="51"/>
      <c r="I44" s="51"/>
      <c r="J44" s="51"/>
      <c r="K44" s="51"/>
      <c r="L44" s="34" t="s">
        <v>32</v>
      </c>
      <c r="M44" s="34" t="s">
        <v>32</v>
      </c>
      <c r="N44" s="101">
        <f t="shared" ref="N44:S44" si="37">N82+N260+N309</f>
        <v>0</v>
      </c>
      <c r="O44" s="101">
        <f t="shared" si="37"/>
        <v>0</v>
      </c>
      <c r="P44" s="101">
        <f t="shared" si="37"/>
        <v>0</v>
      </c>
      <c r="Q44" s="101">
        <f t="shared" si="37"/>
        <v>0</v>
      </c>
      <c r="R44" s="101">
        <f t="shared" si="37"/>
        <v>0</v>
      </c>
      <c r="S44" s="101">
        <f t="shared" si="37"/>
        <v>0</v>
      </c>
      <c r="T44" s="99"/>
    </row>
    <row r="45" spans="1:20">
      <c r="A45" s="49"/>
      <c r="B45" s="43"/>
      <c r="C45" s="50"/>
      <c r="D45" s="51"/>
      <c r="E45" s="51"/>
      <c r="F45" s="51"/>
      <c r="G45" s="51"/>
      <c r="H45" s="51"/>
      <c r="I45" s="51"/>
      <c r="J45" s="51"/>
      <c r="K45" s="51"/>
      <c r="L45" s="34" t="s">
        <v>32</v>
      </c>
      <c r="M45" s="34" t="s">
        <v>35</v>
      </c>
      <c r="N45" s="101">
        <f t="shared" ref="N45:S45" si="38">N83+N226+N236+N261+N310</f>
        <v>0</v>
      </c>
      <c r="O45" s="101">
        <f t="shared" si="38"/>
        <v>0</v>
      </c>
      <c r="P45" s="101">
        <f t="shared" si="38"/>
        <v>0</v>
      </c>
      <c r="Q45" s="101">
        <f t="shared" si="38"/>
        <v>0</v>
      </c>
      <c r="R45" s="101">
        <f t="shared" si="38"/>
        <v>0</v>
      </c>
      <c r="S45" s="101">
        <f t="shared" si="38"/>
        <v>0</v>
      </c>
      <c r="T45" s="99"/>
    </row>
    <row r="46" spans="1:20">
      <c r="A46" s="49"/>
      <c r="B46" s="43"/>
      <c r="C46" s="50"/>
      <c r="D46" s="51"/>
      <c r="E46" s="51"/>
      <c r="F46" s="51"/>
      <c r="G46" s="51"/>
      <c r="H46" s="51"/>
      <c r="I46" s="51"/>
      <c r="J46" s="51"/>
      <c r="K46" s="51"/>
      <c r="L46" s="34" t="s">
        <v>38</v>
      </c>
      <c r="M46" s="34" t="s">
        <v>26</v>
      </c>
      <c r="N46" s="101">
        <f t="shared" ref="N46:S46" si="39">N84+N237+N262+N270+N304</f>
        <v>0</v>
      </c>
      <c r="O46" s="101">
        <f t="shared" si="39"/>
        <v>0</v>
      </c>
      <c r="P46" s="101">
        <f t="shared" si="39"/>
        <v>0</v>
      </c>
      <c r="Q46" s="101">
        <f t="shared" si="39"/>
        <v>0</v>
      </c>
      <c r="R46" s="101">
        <f t="shared" si="39"/>
        <v>0</v>
      </c>
      <c r="S46" s="101">
        <f t="shared" si="39"/>
        <v>0</v>
      </c>
      <c r="T46" s="99"/>
    </row>
    <row r="47" spans="1:20">
      <c r="A47" s="49"/>
      <c r="B47" s="43"/>
      <c r="C47" s="50"/>
      <c r="D47" s="51"/>
      <c r="E47" s="51"/>
      <c r="F47" s="51"/>
      <c r="G47" s="51"/>
      <c r="H47" s="51"/>
      <c r="I47" s="51"/>
      <c r="J47" s="51"/>
      <c r="K47" s="51"/>
      <c r="L47" s="34" t="s">
        <v>38</v>
      </c>
      <c r="M47" s="34" t="s">
        <v>29</v>
      </c>
      <c r="N47" s="101">
        <f t="shared" ref="N47:S47" si="40">N85+N227+N263</f>
        <v>0</v>
      </c>
      <c r="O47" s="101">
        <f t="shared" si="40"/>
        <v>0</v>
      </c>
      <c r="P47" s="101">
        <f t="shared" si="40"/>
        <v>0</v>
      </c>
      <c r="Q47" s="101">
        <f t="shared" si="40"/>
        <v>0</v>
      </c>
      <c r="R47" s="101">
        <f t="shared" si="40"/>
        <v>0</v>
      </c>
      <c r="S47" s="101">
        <f t="shared" si="40"/>
        <v>0</v>
      </c>
      <c r="T47" s="99"/>
    </row>
    <row r="48" spans="1:20">
      <c r="A48" s="49"/>
      <c r="B48" s="43"/>
      <c r="C48" s="50"/>
      <c r="D48" s="51"/>
      <c r="E48" s="51"/>
      <c r="F48" s="51"/>
      <c r="G48" s="51"/>
      <c r="H48" s="51"/>
      <c r="I48" s="51"/>
      <c r="J48" s="51"/>
      <c r="K48" s="51"/>
      <c r="L48" s="34" t="s">
        <v>36</v>
      </c>
      <c r="M48" s="34" t="s">
        <v>26</v>
      </c>
      <c r="N48" s="101">
        <f t="shared" ref="N48:S48" si="41">N264</f>
        <v>0</v>
      </c>
      <c r="O48" s="101">
        <f t="shared" si="41"/>
        <v>0</v>
      </c>
      <c r="P48" s="101">
        <f t="shared" si="41"/>
        <v>0</v>
      </c>
      <c r="Q48" s="101">
        <f t="shared" si="41"/>
        <v>0</v>
      </c>
      <c r="R48" s="101">
        <f t="shared" si="41"/>
        <v>0</v>
      </c>
      <c r="S48" s="101">
        <f t="shared" si="41"/>
        <v>0</v>
      </c>
      <c r="T48" s="99"/>
    </row>
    <row r="49" spans="1:20">
      <c r="A49" s="49"/>
      <c r="B49" s="43"/>
      <c r="C49" s="50"/>
      <c r="D49" s="51"/>
      <c r="E49" s="51"/>
      <c r="F49" s="51"/>
      <c r="G49" s="51"/>
      <c r="H49" s="51"/>
      <c r="I49" s="51"/>
      <c r="J49" s="51"/>
      <c r="K49" s="51"/>
      <c r="L49" s="34" t="s">
        <v>36</v>
      </c>
      <c r="M49" s="34" t="s">
        <v>28</v>
      </c>
      <c r="N49" s="101">
        <f t="shared" ref="N49:S49" si="42">N86+N265+N292+N293+N294+N318</f>
        <v>9434</v>
      </c>
      <c r="O49" s="101">
        <f t="shared" si="42"/>
        <v>9296.5</v>
      </c>
      <c r="P49" s="101">
        <f t="shared" si="42"/>
        <v>17634.8</v>
      </c>
      <c r="Q49" s="101">
        <f t="shared" si="42"/>
        <v>33575.79</v>
      </c>
      <c r="R49" s="101">
        <f t="shared" si="42"/>
        <v>19413</v>
      </c>
      <c r="S49" s="101">
        <f t="shared" si="42"/>
        <v>3729.5</v>
      </c>
      <c r="T49" s="99"/>
    </row>
    <row r="50" spans="1:20">
      <c r="A50" s="49"/>
      <c r="B50" s="43"/>
      <c r="C50" s="50"/>
      <c r="D50" s="51"/>
      <c r="E50" s="51"/>
      <c r="F50" s="51"/>
      <c r="G50" s="51"/>
      <c r="H50" s="51"/>
      <c r="I50" s="51"/>
      <c r="J50" s="51"/>
      <c r="K50" s="51"/>
      <c r="L50" s="34" t="s">
        <v>36</v>
      </c>
      <c r="M50" s="34" t="s">
        <v>29</v>
      </c>
      <c r="N50" s="101">
        <f t="shared" ref="N50:S50" si="43">N303+N295+N322</f>
        <v>0</v>
      </c>
      <c r="O50" s="101">
        <f t="shared" si="43"/>
        <v>0</v>
      </c>
      <c r="P50" s="101">
        <f t="shared" si="43"/>
        <v>0</v>
      </c>
      <c r="Q50" s="101">
        <f t="shared" si="43"/>
        <v>0</v>
      </c>
      <c r="R50" s="101">
        <f t="shared" si="43"/>
        <v>0</v>
      </c>
      <c r="S50" s="101">
        <f t="shared" si="43"/>
        <v>0</v>
      </c>
      <c r="T50" s="99"/>
    </row>
    <row r="51" spans="1:20">
      <c r="A51" s="49"/>
      <c r="B51" s="43"/>
      <c r="C51" s="50"/>
      <c r="D51" s="51"/>
      <c r="E51" s="51"/>
      <c r="F51" s="51"/>
      <c r="G51" s="51"/>
      <c r="H51" s="51"/>
      <c r="I51" s="51"/>
      <c r="J51" s="51"/>
      <c r="K51" s="51"/>
      <c r="L51" s="34" t="s">
        <v>33</v>
      </c>
      <c r="M51" s="34" t="s">
        <v>26</v>
      </c>
      <c r="N51" s="101">
        <f t="shared" ref="N51:S51" si="44">N87</f>
        <v>0</v>
      </c>
      <c r="O51" s="101">
        <f t="shared" si="44"/>
        <v>0</v>
      </c>
      <c r="P51" s="101">
        <f t="shared" si="44"/>
        <v>0</v>
      </c>
      <c r="Q51" s="101">
        <f t="shared" si="44"/>
        <v>0</v>
      </c>
      <c r="R51" s="101">
        <f t="shared" si="44"/>
        <v>0</v>
      </c>
      <c r="S51" s="101">
        <f t="shared" si="44"/>
        <v>0</v>
      </c>
      <c r="T51" s="99"/>
    </row>
    <row r="52" spans="1:20">
      <c r="A52" s="49"/>
      <c r="B52" s="43"/>
      <c r="C52" s="50"/>
      <c r="D52" s="51"/>
      <c r="E52" s="51"/>
      <c r="F52" s="51"/>
      <c r="G52" s="51"/>
      <c r="H52" s="51"/>
      <c r="I52" s="51"/>
      <c r="J52" s="51"/>
      <c r="K52" s="51"/>
      <c r="L52" s="34" t="s">
        <v>33</v>
      </c>
      <c r="M52" s="34" t="s">
        <v>27</v>
      </c>
      <c r="N52" s="101">
        <f t="shared" ref="N52:S52" si="45">N88+N238+N266</f>
        <v>37929.599999999999</v>
      </c>
      <c r="O52" s="101">
        <f t="shared" si="45"/>
        <v>37506.300000000003</v>
      </c>
      <c r="P52" s="101">
        <f t="shared" si="45"/>
        <v>15662.1</v>
      </c>
      <c r="Q52" s="101">
        <f t="shared" si="45"/>
        <v>22578.82</v>
      </c>
      <c r="R52" s="101">
        <f t="shared" si="45"/>
        <v>0</v>
      </c>
      <c r="S52" s="101">
        <f t="shared" si="45"/>
        <v>0</v>
      </c>
      <c r="T52" s="99"/>
    </row>
    <row r="53" spans="1:20">
      <c r="A53" s="49"/>
      <c r="B53" s="43"/>
      <c r="C53" s="50"/>
      <c r="D53" s="51"/>
      <c r="E53" s="51"/>
      <c r="F53" s="51"/>
      <c r="G53" s="51"/>
      <c r="H53" s="51"/>
      <c r="I53" s="51"/>
      <c r="J53" s="51"/>
      <c r="K53" s="51"/>
      <c r="L53" s="34" t="s">
        <v>33</v>
      </c>
      <c r="M53" s="34" t="s">
        <v>28</v>
      </c>
      <c r="N53" s="101">
        <f>N89</f>
        <v>0</v>
      </c>
      <c r="O53" s="101">
        <f>O89</f>
        <v>0</v>
      </c>
      <c r="P53" s="101">
        <f>P89+P239</f>
        <v>0</v>
      </c>
      <c r="Q53" s="101">
        <f>Q89+Q239</f>
        <v>0</v>
      </c>
      <c r="R53" s="101">
        <f>R89+R239</f>
        <v>0</v>
      </c>
      <c r="S53" s="101">
        <f>S89+S239</f>
        <v>0</v>
      </c>
      <c r="T53" s="99"/>
    </row>
    <row r="54" spans="1:20">
      <c r="A54" s="49"/>
      <c r="B54" s="43"/>
      <c r="C54" s="50"/>
      <c r="D54" s="51"/>
      <c r="E54" s="51"/>
      <c r="F54" s="51"/>
      <c r="G54" s="51"/>
      <c r="H54" s="51"/>
      <c r="I54" s="51"/>
      <c r="J54" s="51"/>
      <c r="K54" s="51"/>
      <c r="L54" s="34" t="s">
        <v>33</v>
      </c>
      <c r="M54" s="34" t="s">
        <v>30</v>
      </c>
      <c r="N54" s="101">
        <f t="shared" ref="N54:S54" si="46">N267</f>
        <v>0</v>
      </c>
      <c r="O54" s="101">
        <f t="shared" si="46"/>
        <v>0</v>
      </c>
      <c r="P54" s="101">
        <f t="shared" si="46"/>
        <v>0</v>
      </c>
      <c r="Q54" s="101">
        <f t="shared" si="46"/>
        <v>0</v>
      </c>
      <c r="R54" s="101">
        <f t="shared" si="46"/>
        <v>0</v>
      </c>
      <c r="S54" s="101">
        <f t="shared" si="46"/>
        <v>0</v>
      </c>
      <c r="T54" s="99"/>
    </row>
    <row r="55" spans="1:20">
      <c r="A55" s="49"/>
      <c r="B55" s="43"/>
      <c r="C55" s="50"/>
      <c r="D55" s="51"/>
      <c r="E55" s="51"/>
      <c r="F55" s="51"/>
      <c r="G55" s="51"/>
      <c r="H55" s="51"/>
      <c r="I55" s="51"/>
      <c r="J55" s="51"/>
      <c r="K55" s="51"/>
      <c r="L55" s="34" t="s">
        <v>39</v>
      </c>
      <c r="M55" s="34" t="s">
        <v>27</v>
      </c>
      <c r="N55" s="101">
        <f t="shared" ref="N55:S55" si="47">N216</f>
        <v>0</v>
      </c>
      <c r="O55" s="101">
        <f t="shared" si="47"/>
        <v>0</v>
      </c>
      <c r="P55" s="101">
        <f t="shared" si="47"/>
        <v>0</v>
      </c>
      <c r="Q55" s="101">
        <f t="shared" si="47"/>
        <v>0</v>
      </c>
      <c r="R55" s="101">
        <f t="shared" si="47"/>
        <v>0</v>
      </c>
      <c r="S55" s="101">
        <f t="shared" si="47"/>
        <v>0</v>
      </c>
      <c r="T55" s="99"/>
    </row>
    <row r="56" spans="1:20">
      <c r="A56" s="49"/>
      <c r="B56" s="43"/>
      <c r="C56" s="50"/>
      <c r="D56" s="51"/>
      <c r="E56" s="51"/>
      <c r="F56" s="51"/>
      <c r="G56" s="51"/>
      <c r="H56" s="51"/>
      <c r="I56" s="51"/>
      <c r="J56" s="51"/>
      <c r="K56" s="51"/>
      <c r="L56" s="34" t="s">
        <v>34</v>
      </c>
      <c r="M56" s="34" t="s">
        <v>26</v>
      </c>
      <c r="N56" s="101">
        <f t="shared" ref="N56:S56" si="48">N297</f>
        <v>0</v>
      </c>
      <c r="O56" s="101">
        <f t="shared" si="48"/>
        <v>0</v>
      </c>
      <c r="P56" s="101">
        <f t="shared" si="48"/>
        <v>0</v>
      </c>
      <c r="Q56" s="101">
        <f t="shared" si="48"/>
        <v>0</v>
      </c>
      <c r="R56" s="101">
        <f t="shared" si="48"/>
        <v>0</v>
      </c>
      <c r="S56" s="101">
        <f t="shared" si="48"/>
        <v>0</v>
      </c>
      <c r="T56" s="99"/>
    </row>
    <row r="57" spans="1:20">
      <c r="A57" s="49"/>
      <c r="B57" s="43"/>
      <c r="C57" s="50"/>
      <c r="D57" s="51"/>
      <c r="E57" s="51"/>
      <c r="F57" s="51"/>
      <c r="G57" s="51"/>
      <c r="H57" s="51"/>
      <c r="I57" s="51"/>
      <c r="J57" s="51"/>
      <c r="K57" s="51"/>
      <c r="L57" s="34" t="s">
        <v>37</v>
      </c>
      <c r="M57" s="34" t="s">
        <v>28</v>
      </c>
      <c r="N57" s="101">
        <f t="shared" ref="N57:S57" si="49">N338</f>
        <v>0</v>
      </c>
      <c r="O57" s="101">
        <f t="shared" si="49"/>
        <v>0</v>
      </c>
      <c r="P57" s="101">
        <f t="shared" si="49"/>
        <v>0</v>
      </c>
      <c r="Q57" s="101">
        <f t="shared" si="49"/>
        <v>0</v>
      </c>
      <c r="R57" s="101">
        <f t="shared" si="49"/>
        <v>0</v>
      </c>
      <c r="S57" s="101">
        <f t="shared" si="49"/>
        <v>0</v>
      </c>
      <c r="T57" s="99"/>
    </row>
    <row r="58" spans="1:20" ht="63">
      <c r="A58" s="102" t="s">
        <v>40</v>
      </c>
      <c r="B58" s="100">
        <v>2001</v>
      </c>
      <c r="C58" s="46" t="s">
        <v>25</v>
      </c>
      <c r="D58" s="46" t="s">
        <v>25</v>
      </c>
      <c r="E58" s="46" t="s">
        <v>25</v>
      </c>
      <c r="F58" s="46" t="s">
        <v>25</v>
      </c>
      <c r="G58" s="46" t="s">
        <v>25</v>
      </c>
      <c r="H58" s="46" t="s">
        <v>25</v>
      </c>
      <c r="I58" s="46" t="s">
        <v>25</v>
      </c>
      <c r="J58" s="46" t="s">
        <v>25</v>
      </c>
      <c r="K58" s="46" t="s">
        <v>25</v>
      </c>
      <c r="L58" s="51"/>
      <c r="M58" s="51"/>
      <c r="N58" s="103">
        <f t="shared" ref="N58:S58" si="50">SUM(N59:N89)</f>
        <v>11161340.6</v>
      </c>
      <c r="O58" s="103">
        <f t="shared" si="50"/>
        <v>10702491.300000001</v>
      </c>
      <c r="P58" s="103">
        <f t="shared" si="50"/>
        <v>11380684.199999999</v>
      </c>
      <c r="Q58" s="103">
        <f t="shared" si="50"/>
        <v>11647700.329</v>
      </c>
      <c r="R58" s="103">
        <f t="shared" si="50"/>
        <v>7142099.3100000005</v>
      </c>
      <c r="S58" s="103">
        <f t="shared" si="50"/>
        <v>6097346.9289999995</v>
      </c>
      <c r="T58" s="99"/>
    </row>
    <row r="59" spans="1:20">
      <c r="A59" s="54"/>
      <c r="B59" s="45"/>
      <c r="C59" s="57"/>
      <c r="D59" s="57"/>
      <c r="E59" s="57"/>
      <c r="F59" s="57"/>
      <c r="G59" s="57"/>
      <c r="H59" s="57"/>
      <c r="I59" s="57"/>
      <c r="J59" s="57"/>
      <c r="K59" s="57"/>
      <c r="L59" s="58" t="s">
        <v>26</v>
      </c>
      <c r="M59" s="58" t="s">
        <v>29</v>
      </c>
      <c r="N59" s="101">
        <f t="shared" ref="N59:S59" si="51">N193</f>
        <v>0</v>
      </c>
      <c r="O59" s="101">
        <f t="shared" si="51"/>
        <v>0</v>
      </c>
      <c r="P59" s="101">
        <f t="shared" si="51"/>
        <v>0</v>
      </c>
      <c r="Q59" s="101">
        <f t="shared" si="51"/>
        <v>0</v>
      </c>
      <c r="R59" s="101">
        <f t="shared" si="51"/>
        <v>0</v>
      </c>
      <c r="S59" s="101">
        <f t="shared" si="51"/>
        <v>0</v>
      </c>
      <c r="T59" s="99"/>
    </row>
    <row r="60" spans="1:20">
      <c r="A60" s="54"/>
      <c r="B60" s="59"/>
      <c r="C60" s="60"/>
      <c r="D60" s="60"/>
      <c r="E60" s="60"/>
      <c r="F60" s="60"/>
      <c r="G60" s="60"/>
      <c r="H60" s="60"/>
      <c r="I60" s="60"/>
      <c r="J60" s="60"/>
      <c r="K60" s="60"/>
      <c r="L60" s="58" t="s">
        <v>26</v>
      </c>
      <c r="M60" s="58" t="s">
        <v>31</v>
      </c>
      <c r="N60" s="101">
        <v>0</v>
      </c>
      <c r="O60" s="101">
        <v>0</v>
      </c>
      <c r="P60" s="101">
        <v>0</v>
      </c>
      <c r="Q60" s="101">
        <v>0</v>
      </c>
      <c r="R60" s="101">
        <v>0</v>
      </c>
      <c r="S60" s="101">
        <v>0</v>
      </c>
      <c r="T60" s="99"/>
    </row>
    <row r="61" spans="1:20">
      <c r="A61" s="54"/>
      <c r="B61" s="59"/>
      <c r="C61" s="50"/>
      <c r="D61" s="51"/>
      <c r="E61" s="51"/>
      <c r="F61" s="51"/>
      <c r="G61" s="51"/>
      <c r="H61" s="51"/>
      <c r="I61" s="51"/>
      <c r="J61" s="51"/>
      <c r="K61" s="51"/>
      <c r="L61" s="34" t="s">
        <v>26</v>
      </c>
      <c r="M61" s="34" t="s">
        <v>33</v>
      </c>
      <c r="N61" s="101">
        <f t="shared" ref="N61:S61" si="52">N111</f>
        <v>0</v>
      </c>
      <c r="O61" s="101">
        <f t="shared" si="52"/>
        <v>0</v>
      </c>
      <c r="P61" s="101">
        <f t="shared" si="52"/>
        <v>0</v>
      </c>
      <c r="Q61" s="101">
        <f t="shared" si="52"/>
        <v>0</v>
      </c>
      <c r="R61" s="101">
        <f t="shared" si="52"/>
        <v>0</v>
      </c>
      <c r="S61" s="101">
        <f t="shared" si="52"/>
        <v>0</v>
      </c>
      <c r="T61" s="99"/>
    </row>
    <row r="62" spans="1:20">
      <c r="A62" s="54"/>
      <c r="B62" s="59"/>
      <c r="C62" s="50"/>
      <c r="D62" s="51"/>
      <c r="E62" s="51"/>
      <c r="F62" s="51"/>
      <c r="G62" s="51"/>
      <c r="H62" s="51"/>
      <c r="I62" s="51"/>
      <c r="J62" s="51"/>
      <c r="K62" s="51"/>
      <c r="L62" s="34" t="s">
        <v>26</v>
      </c>
      <c r="M62" s="34" t="s">
        <v>34</v>
      </c>
      <c r="N62" s="101">
        <f>N93+N112+N105+N140+N154+N179+N186+N145</f>
        <v>217592.7</v>
      </c>
      <c r="O62" s="101">
        <f t="shared" ref="O62:S62" si="53">O93+O112+O105+O140+O154+O179+O186+O145</f>
        <v>204191.50000000003</v>
      </c>
      <c r="P62" s="101">
        <f t="shared" si="53"/>
        <v>165580.99999999997</v>
      </c>
      <c r="Q62" s="101">
        <f>Q93+Q112+Q105+Q140+Q154+Q179+Q186+Q145</f>
        <v>89729.099999999991</v>
      </c>
      <c r="R62" s="101">
        <f t="shared" si="53"/>
        <v>102574.9</v>
      </c>
      <c r="S62" s="101">
        <f t="shared" si="53"/>
        <v>98214.399999999994</v>
      </c>
      <c r="T62" s="99"/>
    </row>
    <row r="63" spans="1:20">
      <c r="A63" s="54"/>
      <c r="B63" s="59"/>
      <c r="C63" s="50"/>
      <c r="D63" s="51"/>
      <c r="E63" s="51"/>
      <c r="F63" s="51"/>
      <c r="G63" s="51"/>
      <c r="H63" s="51"/>
      <c r="I63" s="51"/>
      <c r="J63" s="51"/>
      <c r="K63" s="51"/>
      <c r="L63" s="34" t="s">
        <v>27</v>
      </c>
      <c r="M63" s="34" t="s">
        <v>29</v>
      </c>
      <c r="N63" s="101">
        <v>0</v>
      </c>
      <c r="O63" s="101">
        <v>0</v>
      </c>
      <c r="P63" s="101">
        <v>0</v>
      </c>
      <c r="Q63" s="101">
        <v>0</v>
      </c>
      <c r="R63" s="101">
        <v>0</v>
      </c>
      <c r="S63" s="101">
        <v>0</v>
      </c>
      <c r="T63" s="99"/>
    </row>
    <row r="64" spans="1:20">
      <c r="A64" s="54"/>
      <c r="B64" s="59"/>
      <c r="C64" s="50"/>
      <c r="D64" s="51"/>
      <c r="E64" s="51"/>
      <c r="F64" s="51"/>
      <c r="G64" s="51"/>
      <c r="H64" s="51"/>
      <c r="I64" s="51"/>
      <c r="J64" s="51"/>
      <c r="K64" s="51"/>
      <c r="L64" s="34" t="s">
        <v>28</v>
      </c>
      <c r="M64" s="34" t="s">
        <v>35</v>
      </c>
      <c r="N64" s="101">
        <f t="shared" ref="N64:S64" si="54">N113+N168+N171+N176</f>
        <v>0</v>
      </c>
      <c r="O64" s="101">
        <f t="shared" si="54"/>
        <v>0</v>
      </c>
      <c r="P64" s="101">
        <f t="shared" si="54"/>
        <v>0</v>
      </c>
      <c r="Q64" s="101">
        <f t="shared" si="54"/>
        <v>0</v>
      </c>
      <c r="R64" s="101">
        <f t="shared" si="54"/>
        <v>0</v>
      </c>
      <c r="S64" s="101">
        <f t="shared" si="54"/>
        <v>0</v>
      </c>
      <c r="T64" s="99"/>
    </row>
    <row r="65" spans="1:20">
      <c r="A65" s="54"/>
      <c r="B65" s="59"/>
      <c r="C65" s="50"/>
      <c r="D65" s="51"/>
      <c r="E65" s="51"/>
      <c r="F65" s="51"/>
      <c r="G65" s="51"/>
      <c r="H65" s="51"/>
      <c r="I65" s="51"/>
      <c r="J65" s="51"/>
      <c r="K65" s="51"/>
      <c r="L65" s="34" t="s">
        <v>28</v>
      </c>
      <c r="M65" s="34" t="s">
        <v>36</v>
      </c>
      <c r="N65" s="101">
        <f t="shared" ref="N65:S65" si="55">N169+N114+N172+N177+N130</f>
        <v>25669.9</v>
      </c>
      <c r="O65" s="101">
        <f t="shared" si="55"/>
        <v>25669.9</v>
      </c>
      <c r="P65" s="101">
        <f t="shared" si="55"/>
        <v>0</v>
      </c>
      <c r="Q65" s="101">
        <f t="shared" si="55"/>
        <v>0</v>
      </c>
      <c r="R65" s="101">
        <f t="shared" si="55"/>
        <v>0</v>
      </c>
      <c r="S65" s="101">
        <f t="shared" si="55"/>
        <v>0</v>
      </c>
      <c r="T65" s="99"/>
    </row>
    <row r="66" spans="1:20">
      <c r="A66" s="54"/>
      <c r="B66" s="59"/>
      <c r="C66" s="50"/>
      <c r="D66" s="51"/>
      <c r="E66" s="51"/>
      <c r="F66" s="51"/>
      <c r="G66" s="51"/>
      <c r="H66" s="51"/>
      <c r="I66" s="51"/>
      <c r="J66" s="51"/>
      <c r="K66" s="51"/>
      <c r="L66" s="34" t="s">
        <v>28</v>
      </c>
      <c r="M66" s="34" t="s">
        <v>37</v>
      </c>
      <c r="N66" s="101">
        <f>N106+N127</f>
        <v>0</v>
      </c>
      <c r="O66" s="101">
        <f t="shared" ref="O66:S66" si="56">O106+O127</f>
        <v>0</v>
      </c>
      <c r="P66" s="101">
        <f t="shared" si="56"/>
        <v>0</v>
      </c>
      <c r="Q66" s="101">
        <f t="shared" si="56"/>
        <v>63421.190999999999</v>
      </c>
      <c r="R66" s="101">
        <f t="shared" si="56"/>
        <v>36778.214</v>
      </c>
      <c r="S66" s="101">
        <f t="shared" si="56"/>
        <v>36778.216</v>
      </c>
      <c r="T66" s="99"/>
    </row>
    <row r="67" spans="1:20">
      <c r="A67" s="140"/>
      <c r="B67" s="141"/>
      <c r="C67" s="50"/>
      <c r="D67" s="51"/>
      <c r="E67" s="51"/>
      <c r="F67" s="51"/>
      <c r="G67" s="51"/>
      <c r="H67" s="51"/>
      <c r="I67" s="51"/>
      <c r="J67" s="51"/>
      <c r="K67" s="51"/>
      <c r="L67" s="139" t="s">
        <v>29</v>
      </c>
      <c r="M67" s="139" t="s">
        <v>30</v>
      </c>
      <c r="N67" s="101">
        <f>N159+N163</f>
        <v>0</v>
      </c>
      <c r="O67" s="101">
        <f t="shared" ref="O67:S67" si="57">O159+O163</f>
        <v>0</v>
      </c>
      <c r="P67" s="101">
        <f t="shared" si="57"/>
        <v>0</v>
      </c>
      <c r="Q67" s="101">
        <f t="shared" si="57"/>
        <v>3294.502</v>
      </c>
      <c r="R67" s="101">
        <f t="shared" si="57"/>
        <v>2564.5309999999999</v>
      </c>
      <c r="S67" s="101">
        <f t="shared" si="57"/>
        <v>2599.6619999999998</v>
      </c>
      <c r="T67" s="99"/>
    </row>
    <row r="68" spans="1:20">
      <c r="A68" s="54"/>
      <c r="B68" s="59"/>
      <c r="C68" s="50"/>
      <c r="D68" s="51"/>
      <c r="E68" s="51"/>
      <c r="F68" s="51"/>
      <c r="G68" s="51"/>
      <c r="H68" s="51"/>
      <c r="I68" s="51"/>
      <c r="J68" s="51"/>
      <c r="K68" s="51"/>
      <c r="L68" s="34" t="s">
        <v>29</v>
      </c>
      <c r="M68" s="34" t="s">
        <v>38</v>
      </c>
      <c r="N68" s="101">
        <f t="shared" ref="N68:S68" si="58">N103+N115</f>
        <v>1277598.5</v>
      </c>
      <c r="O68" s="101">
        <f t="shared" si="58"/>
        <v>1277163.6000000001</v>
      </c>
      <c r="P68" s="101">
        <f t="shared" si="58"/>
        <v>1409953</v>
      </c>
      <c r="Q68" s="101">
        <f t="shared" si="58"/>
        <v>2258400.818</v>
      </c>
      <c r="R68" s="101">
        <f t="shared" si="58"/>
        <v>1609494.4790000001</v>
      </c>
      <c r="S68" s="101">
        <f t="shared" si="58"/>
        <v>1609494.4790000001</v>
      </c>
      <c r="T68" s="99"/>
    </row>
    <row r="69" spans="1:20">
      <c r="A69" s="54"/>
      <c r="B69" s="59"/>
      <c r="C69" s="50"/>
      <c r="D69" s="51"/>
      <c r="E69" s="51"/>
      <c r="F69" s="51"/>
      <c r="G69" s="51"/>
      <c r="H69" s="51"/>
      <c r="I69" s="51"/>
      <c r="J69" s="51"/>
      <c r="K69" s="51"/>
      <c r="L69" s="34" t="s">
        <v>29</v>
      </c>
      <c r="M69" s="34" t="s">
        <v>35</v>
      </c>
      <c r="N69" s="101">
        <f t="shared" ref="N69:S69" si="59">N97+N116</f>
        <v>3863047.1</v>
      </c>
      <c r="O69" s="101">
        <f t="shared" si="59"/>
        <v>3666416.6999999997</v>
      </c>
      <c r="P69" s="101">
        <f t="shared" si="59"/>
        <v>4181173.1</v>
      </c>
      <c r="Q69" s="101">
        <f t="shared" si="59"/>
        <v>3051628.96</v>
      </c>
      <c r="R69" s="101">
        <f t="shared" si="59"/>
        <v>918662.27899999998</v>
      </c>
      <c r="S69" s="101">
        <f t="shared" si="59"/>
        <v>1166868.389</v>
      </c>
      <c r="T69" s="99"/>
    </row>
    <row r="70" spans="1:20">
      <c r="A70" s="54"/>
      <c r="B70" s="59"/>
      <c r="C70" s="50"/>
      <c r="D70" s="51"/>
      <c r="E70" s="51"/>
      <c r="F70" s="51"/>
      <c r="G70" s="51"/>
      <c r="H70" s="51"/>
      <c r="I70" s="51"/>
      <c r="J70" s="51"/>
      <c r="K70" s="51"/>
      <c r="L70" s="34" t="s">
        <v>29</v>
      </c>
      <c r="M70" s="34" t="s">
        <v>36</v>
      </c>
      <c r="N70" s="101">
        <v>0</v>
      </c>
      <c r="O70" s="101">
        <v>0</v>
      </c>
      <c r="P70" s="101">
        <v>0</v>
      </c>
      <c r="Q70" s="101">
        <v>0</v>
      </c>
      <c r="R70" s="101">
        <v>0</v>
      </c>
      <c r="S70" s="101">
        <v>0</v>
      </c>
      <c r="T70" s="99"/>
    </row>
    <row r="71" spans="1:20">
      <c r="A71" s="54"/>
      <c r="B71" s="59"/>
      <c r="C71" s="50"/>
      <c r="D71" s="51"/>
      <c r="E71" s="51"/>
      <c r="F71" s="51"/>
      <c r="G71" s="51"/>
      <c r="H71" s="51"/>
      <c r="I71" s="51"/>
      <c r="J71" s="51"/>
      <c r="K71" s="51"/>
      <c r="L71" s="34" t="s">
        <v>29</v>
      </c>
      <c r="M71" s="34" t="s">
        <v>39</v>
      </c>
      <c r="N71" s="101">
        <f t="shared" ref="N71:S71" si="60">N107+N164+N180</f>
        <v>36223.1</v>
      </c>
      <c r="O71" s="101">
        <f t="shared" si="60"/>
        <v>31747.9</v>
      </c>
      <c r="P71" s="101">
        <f t="shared" si="60"/>
        <v>40267.699999999997</v>
      </c>
      <c r="Q71" s="101">
        <f t="shared" si="60"/>
        <v>3800</v>
      </c>
      <c r="R71" s="101">
        <f t="shared" si="60"/>
        <v>0</v>
      </c>
      <c r="S71" s="101">
        <f t="shared" si="60"/>
        <v>0</v>
      </c>
      <c r="T71" s="99"/>
    </row>
    <row r="72" spans="1:20">
      <c r="A72" s="54"/>
      <c r="B72" s="59"/>
      <c r="C72" s="50"/>
      <c r="D72" s="51"/>
      <c r="E72" s="51"/>
      <c r="F72" s="51"/>
      <c r="G72" s="51"/>
      <c r="H72" s="51"/>
      <c r="I72" s="51"/>
      <c r="J72" s="51"/>
      <c r="K72" s="51"/>
      <c r="L72" s="34" t="s">
        <v>30</v>
      </c>
      <c r="M72" s="34" t="s">
        <v>26</v>
      </c>
      <c r="N72" s="101">
        <f t="shared" ref="N72:S72" si="61">N99+N117</f>
        <v>301012.3</v>
      </c>
      <c r="O72" s="101">
        <f t="shared" si="61"/>
        <v>279886.8</v>
      </c>
      <c r="P72" s="101">
        <f t="shared" si="61"/>
        <v>499697.7</v>
      </c>
      <c r="Q72" s="101">
        <f t="shared" si="61"/>
        <v>415191</v>
      </c>
      <c r="R72" s="101">
        <f t="shared" si="61"/>
        <v>396883.83</v>
      </c>
      <c r="S72" s="101">
        <f t="shared" si="61"/>
        <v>408484.43</v>
      </c>
      <c r="T72" s="99"/>
    </row>
    <row r="73" spans="1:20">
      <c r="A73" s="54"/>
      <c r="B73" s="59"/>
      <c r="C73" s="50"/>
      <c r="D73" s="51"/>
      <c r="E73" s="51"/>
      <c r="F73" s="51"/>
      <c r="G73" s="51"/>
      <c r="H73" s="51"/>
      <c r="I73" s="51"/>
      <c r="J73" s="51"/>
      <c r="K73" s="51"/>
      <c r="L73" s="34" t="s">
        <v>30</v>
      </c>
      <c r="M73" s="34" t="s">
        <v>27</v>
      </c>
      <c r="N73" s="101">
        <f t="shared" ref="N73:S73" si="62">N94+N100+N118</f>
        <v>442173.6</v>
      </c>
      <c r="O73" s="101">
        <f t="shared" si="62"/>
        <v>366214.6</v>
      </c>
      <c r="P73" s="101">
        <f t="shared" si="62"/>
        <v>693860.10000000009</v>
      </c>
      <c r="Q73" s="101">
        <f t="shared" si="62"/>
        <v>1579832.57</v>
      </c>
      <c r="R73" s="101">
        <f t="shared" si="62"/>
        <v>1347878.36</v>
      </c>
      <c r="S73" s="101">
        <f t="shared" si="62"/>
        <v>405895.97</v>
      </c>
      <c r="T73" s="99"/>
    </row>
    <row r="74" spans="1:20">
      <c r="A74" s="54"/>
      <c r="B74" s="59"/>
      <c r="C74" s="50"/>
      <c r="D74" s="51"/>
      <c r="E74" s="51"/>
      <c r="F74" s="51"/>
      <c r="G74" s="51"/>
      <c r="H74" s="51"/>
      <c r="I74" s="51"/>
      <c r="J74" s="51"/>
      <c r="K74" s="51"/>
      <c r="L74" s="34" t="s">
        <v>30</v>
      </c>
      <c r="M74" s="34" t="s">
        <v>28</v>
      </c>
      <c r="N74" s="101">
        <f t="shared" ref="N74:S74" si="63">N155+N160+N150+N119+N278</f>
        <v>3018921.9</v>
      </c>
      <c r="O74" s="101">
        <f t="shared" si="63"/>
        <v>2928297</v>
      </c>
      <c r="P74" s="101">
        <f t="shared" si="63"/>
        <v>2896682.8000000003</v>
      </c>
      <c r="Q74" s="101">
        <f t="shared" si="63"/>
        <v>2466756.0559999999</v>
      </c>
      <c r="R74" s="101">
        <f t="shared" si="63"/>
        <v>2301728.3590000002</v>
      </c>
      <c r="S74" s="101">
        <f t="shared" si="63"/>
        <v>2360250.0060000001</v>
      </c>
      <c r="T74" s="99"/>
    </row>
    <row r="75" spans="1:20">
      <c r="A75" s="54"/>
      <c r="B75" s="59"/>
      <c r="C75" s="50"/>
      <c r="D75" s="51"/>
      <c r="E75" s="51"/>
      <c r="F75" s="51"/>
      <c r="G75" s="51"/>
      <c r="H75" s="51"/>
      <c r="I75" s="51"/>
      <c r="J75" s="51"/>
      <c r="K75" s="51"/>
      <c r="L75" s="34" t="s">
        <v>30</v>
      </c>
      <c r="M75" s="34" t="s">
        <v>30</v>
      </c>
      <c r="N75" s="101">
        <f t="shared" ref="N75:S75" si="64">N161</f>
        <v>0</v>
      </c>
      <c r="O75" s="101">
        <f t="shared" si="64"/>
        <v>0</v>
      </c>
      <c r="P75" s="101">
        <f t="shared" si="64"/>
        <v>0</v>
      </c>
      <c r="Q75" s="101">
        <f t="shared" si="64"/>
        <v>0</v>
      </c>
      <c r="R75" s="101">
        <f t="shared" si="64"/>
        <v>0</v>
      </c>
      <c r="S75" s="101">
        <f t="shared" si="64"/>
        <v>0</v>
      </c>
      <c r="T75" s="99"/>
    </row>
    <row r="76" spans="1:20">
      <c r="A76" s="54"/>
      <c r="B76" s="59"/>
      <c r="C76" s="50"/>
      <c r="D76" s="51"/>
      <c r="E76" s="51"/>
      <c r="F76" s="51"/>
      <c r="G76" s="51"/>
      <c r="H76" s="51"/>
      <c r="I76" s="51"/>
      <c r="J76" s="51"/>
      <c r="K76" s="51"/>
      <c r="L76" s="34" t="s">
        <v>31</v>
      </c>
      <c r="M76" s="34" t="s">
        <v>27</v>
      </c>
      <c r="N76" s="101">
        <f t="shared" ref="N76:S76" si="65">N120</f>
        <v>0</v>
      </c>
      <c r="O76" s="101">
        <f t="shared" si="65"/>
        <v>0</v>
      </c>
      <c r="P76" s="101">
        <f t="shared" si="65"/>
        <v>0</v>
      </c>
      <c r="Q76" s="101">
        <f t="shared" si="65"/>
        <v>0</v>
      </c>
      <c r="R76" s="101">
        <f t="shared" si="65"/>
        <v>0</v>
      </c>
      <c r="S76" s="101">
        <f t="shared" si="65"/>
        <v>0</v>
      </c>
      <c r="T76" s="99"/>
    </row>
    <row r="77" spans="1:20">
      <c r="A77" s="54"/>
      <c r="B77" s="59"/>
      <c r="C77" s="50"/>
      <c r="D77" s="51"/>
      <c r="E77" s="51"/>
      <c r="F77" s="51"/>
      <c r="G77" s="51"/>
      <c r="H77" s="51"/>
      <c r="I77" s="51"/>
      <c r="J77" s="51"/>
      <c r="K77" s="51"/>
      <c r="L77" s="34" t="s">
        <v>31</v>
      </c>
      <c r="M77" s="34" t="s">
        <v>28</v>
      </c>
      <c r="N77" s="101">
        <f>N132</f>
        <v>3214.8</v>
      </c>
      <c r="O77" s="101">
        <f t="shared" ref="O77:S77" si="66">O132</f>
        <v>3212.8</v>
      </c>
      <c r="P77" s="101">
        <f t="shared" si="66"/>
        <v>17700.2</v>
      </c>
      <c r="Q77" s="101">
        <f t="shared" si="66"/>
        <v>41290.199999999997</v>
      </c>
      <c r="R77" s="101">
        <f t="shared" si="66"/>
        <v>6834.2</v>
      </c>
      <c r="S77" s="101">
        <f t="shared" si="66"/>
        <v>6838.3</v>
      </c>
      <c r="T77" s="99"/>
    </row>
    <row r="78" spans="1:20">
      <c r="A78" s="54"/>
      <c r="B78" s="59"/>
      <c r="C78" s="50"/>
      <c r="D78" s="51"/>
      <c r="E78" s="51"/>
      <c r="F78" s="51"/>
      <c r="G78" s="51"/>
      <c r="H78" s="51"/>
      <c r="I78" s="51"/>
      <c r="J78" s="51"/>
      <c r="K78" s="51"/>
      <c r="L78" s="34" t="s">
        <v>31</v>
      </c>
      <c r="M78" s="34" t="s">
        <v>30</v>
      </c>
      <c r="N78" s="101">
        <f>N122+N157+N133</f>
        <v>7060.6</v>
      </c>
      <c r="O78" s="101">
        <f t="shared" ref="O78:S78" si="67">O122+O157+O133</f>
        <v>4299.7</v>
      </c>
      <c r="P78" s="101">
        <f t="shared" si="67"/>
        <v>0</v>
      </c>
      <c r="Q78" s="101">
        <f t="shared" si="67"/>
        <v>0</v>
      </c>
      <c r="R78" s="101">
        <f t="shared" si="67"/>
        <v>1923.077</v>
      </c>
      <c r="S78" s="101">
        <f t="shared" si="67"/>
        <v>1923.077</v>
      </c>
      <c r="T78" s="99"/>
    </row>
    <row r="79" spans="1:20">
      <c r="A79" s="54"/>
      <c r="B79" s="59"/>
      <c r="C79" s="50"/>
      <c r="D79" s="51"/>
      <c r="E79" s="51"/>
      <c r="F79" s="51"/>
      <c r="G79" s="51"/>
      <c r="H79" s="51"/>
      <c r="I79" s="51"/>
      <c r="J79" s="51"/>
      <c r="K79" s="51"/>
      <c r="L79" s="34" t="s">
        <v>32</v>
      </c>
      <c r="M79" s="34" t="s">
        <v>26</v>
      </c>
      <c r="N79" s="101">
        <f>N135</f>
        <v>272389.40000000002</v>
      </c>
      <c r="O79" s="101">
        <f t="shared" ref="O79:O81" si="68">O135</f>
        <v>270169.7</v>
      </c>
      <c r="P79" s="101">
        <f>P135</f>
        <v>111363.6</v>
      </c>
      <c r="Q79" s="101">
        <f t="shared" ref="Q79:Q81" si="69">Q135</f>
        <v>0</v>
      </c>
      <c r="R79" s="101">
        <f t="shared" ref="R79:R81" si="70">R135</f>
        <v>0</v>
      </c>
      <c r="S79" s="101">
        <f t="shared" ref="S79:S81" si="71">S135</f>
        <v>0</v>
      </c>
      <c r="T79" s="99"/>
    </row>
    <row r="80" spans="1:20">
      <c r="A80" s="54"/>
      <c r="B80" s="59"/>
      <c r="C80" s="50"/>
      <c r="D80" s="51"/>
      <c r="E80" s="51"/>
      <c r="F80" s="51"/>
      <c r="G80" s="51"/>
      <c r="H80" s="51"/>
      <c r="I80" s="51"/>
      <c r="J80" s="51"/>
      <c r="K80" s="51"/>
      <c r="L80" s="34" t="s">
        <v>32</v>
      </c>
      <c r="M80" s="34" t="s">
        <v>27</v>
      </c>
      <c r="N80" s="101">
        <f>N123+N136</f>
        <v>1658507.1</v>
      </c>
      <c r="O80" s="101">
        <f t="shared" ref="O80:S80" si="72">O123+O136</f>
        <v>1607714.8</v>
      </c>
      <c r="P80" s="101">
        <f t="shared" si="72"/>
        <v>1348742.9</v>
      </c>
      <c r="Q80" s="101">
        <f t="shared" si="72"/>
        <v>1651777.112</v>
      </c>
      <c r="R80" s="101">
        <f t="shared" si="72"/>
        <v>416777.08100000001</v>
      </c>
      <c r="S80" s="101">
        <f t="shared" si="72"/>
        <v>0</v>
      </c>
      <c r="T80" s="99"/>
    </row>
    <row r="81" spans="1:20">
      <c r="A81" s="54"/>
      <c r="B81" s="59"/>
      <c r="C81" s="50"/>
      <c r="D81" s="51"/>
      <c r="E81" s="51"/>
      <c r="F81" s="51"/>
      <c r="G81" s="51"/>
      <c r="H81" s="51"/>
      <c r="I81" s="51"/>
      <c r="J81" s="51"/>
      <c r="K81" s="51"/>
      <c r="L81" s="34" t="s">
        <v>32</v>
      </c>
      <c r="M81" s="34" t="s">
        <v>28</v>
      </c>
      <c r="N81" s="101">
        <f>N137</f>
        <v>0</v>
      </c>
      <c r="O81" s="101">
        <f t="shared" si="68"/>
        <v>0</v>
      </c>
      <c r="P81" s="101">
        <f>P137</f>
        <v>0</v>
      </c>
      <c r="Q81" s="101">
        <f t="shared" si="69"/>
        <v>0</v>
      </c>
      <c r="R81" s="101">
        <f t="shared" si="70"/>
        <v>0</v>
      </c>
      <c r="S81" s="101">
        <f t="shared" si="71"/>
        <v>0</v>
      </c>
      <c r="T81" s="99"/>
    </row>
    <row r="82" spans="1:20">
      <c r="A82" s="54"/>
      <c r="B82" s="59"/>
      <c r="C82" s="50"/>
      <c r="D82" s="51"/>
      <c r="E82" s="51"/>
      <c r="F82" s="51"/>
      <c r="G82" s="51"/>
      <c r="H82" s="51"/>
      <c r="I82" s="51"/>
      <c r="J82" s="51"/>
      <c r="K82" s="51"/>
      <c r="L82" s="34" t="s">
        <v>32</v>
      </c>
      <c r="M82" s="34" t="s">
        <v>32</v>
      </c>
      <c r="N82" s="101">
        <f t="shared" ref="N82:S82" si="73">N138+N181+N187</f>
        <v>0</v>
      </c>
      <c r="O82" s="101">
        <f t="shared" si="73"/>
        <v>0</v>
      </c>
      <c r="P82" s="101">
        <f t="shared" si="73"/>
        <v>0</v>
      </c>
      <c r="Q82" s="101">
        <f t="shared" si="73"/>
        <v>0</v>
      </c>
      <c r="R82" s="101">
        <f t="shared" si="73"/>
        <v>0</v>
      </c>
      <c r="S82" s="101">
        <f t="shared" si="73"/>
        <v>0</v>
      </c>
      <c r="T82" s="99"/>
    </row>
    <row r="83" spans="1:20">
      <c r="A83" s="54"/>
      <c r="B83" s="59"/>
      <c r="C83" s="50"/>
      <c r="D83" s="51"/>
      <c r="E83" s="51"/>
      <c r="F83" s="51"/>
      <c r="G83" s="51"/>
      <c r="H83" s="51"/>
      <c r="I83" s="51"/>
      <c r="J83" s="51"/>
      <c r="K83" s="51"/>
      <c r="L83" s="34" t="s">
        <v>32</v>
      </c>
      <c r="M83" s="34" t="s">
        <v>35</v>
      </c>
      <c r="N83" s="101">
        <f t="shared" ref="N83:S83" si="74">N108+N139+N188</f>
        <v>0</v>
      </c>
      <c r="O83" s="101">
        <f t="shared" si="74"/>
        <v>0</v>
      </c>
      <c r="P83" s="101">
        <f t="shared" si="74"/>
        <v>0</v>
      </c>
      <c r="Q83" s="101">
        <f t="shared" si="74"/>
        <v>0</v>
      </c>
      <c r="R83" s="101">
        <f t="shared" si="74"/>
        <v>0</v>
      </c>
      <c r="S83" s="101">
        <f t="shared" si="74"/>
        <v>0</v>
      </c>
      <c r="T83" s="99"/>
    </row>
    <row r="84" spans="1:20">
      <c r="A84" s="54"/>
      <c r="B84" s="59"/>
      <c r="C84" s="50"/>
      <c r="D84" s="51"/>
      <c r="E84" s="51"/>
      <c r="F84" s="51"/>
      <c r="G84" s="51"/>
      <c r="H84" s="51"/>
      <c r="I84" s="51"/>
      <c r="J84" s="51"/>
      <c r="K84" s="51"/>
      <c r="L84" s="34" t="s">
        <v>38</v>
      </c>
      <c r="M84" s="34" t="s">
        <v>26</v>
      </c>
      <c r="N84" s="101">
        <f t="shared" ref="N84:S84" si="75">N125+N142+N143+N182+N189</f>
        <v>0</v>
      </c>
      <c r="O84" s="101">
        <f t="shared" si="75"/>
        <v>0</v>
      </c>
      <c r="P84" s="101">
        <f t="shared" si="75"/>
        <v>0</v>
      </c>
      <c r="Q84" s="101">
        <f t="shared" si="75"/>
        <v>0</v>
      </c>
      <c r="R84" s="101">
        <f t="shared" si="75"/>
        <v>0</v>
      </c>
      <c r="S84" s="101">
        <f t="shared" si="75"/>
        <v>0</v>
      </c>
      <c r="T84" s="99"/>
    </row>
    <row r="85" spans="1:20">
      <c r="A85" s="54"/>
      <c r="B85" s="59"/>
      <c r="C85" s="50"/>
      <c r="D85" s="51"/>
      <c r="E85" s="51"/>
      <c r="F85" s="51"/>
      <c r="G85" s="51"/>
      <c r="H85" s="51"/>
      <c r="I85" s="51"/>
      <c r="J85" s="51"/>
      <c r="K85" s="51"/>
      <c r="L85" s="34" t="s">
        <v>38</v>
      </c>
      <c r="M85" s="34" t="s">
        <v>29</v>
      </c>
      <c r="N85" s="101">
        <f t="shared" ref="N85:S85" si="76">N183</f>
        <v>0</v>
      </c>
      <c r="O85" s="101">
        <f t="shared" si="76"/>
        <v>0</v>
      </c>
      <c r="P85" s="101">
        <f t="shared" si="76"/>
        <v>0</v>
      </c>
      <c r="Q85" s="101">
        <f t="shared" si="76"/>
        <v>0</v>
      </c>
      <c r="R85" s="101">
        <f t="shared" si="76"/>
        <v>0</v>
      </c>
      <c r="S85" s="101">
        <f t="shared" si="76"/>
        <v>0</v>
      </c>
      <c r="T85" s="99"/>
    </row>
    <row r="86" spans="1:20">
      <c r="A86" s="54"/>
      <c r="B86" s="59"/>
      <c r="C86" s="50"/>
      <c r="D86" s="51"/>
      <c r="E86" s="51"/>
      <c r="F86" s="51"/>
      <c r="G86" s="51"/>
      <c r="H86" s="51"/>
      <c r="I86" s="51"/>
      <c r="J86" s="51"/>
      <c r="K86" s="51"/>
      <c r="L86" s="34" t="s">
        <v>36</v>
      </c>
      <c r="M86" s="34" t="s">
        <v>28</v>
      </c>
      <c r="N86" s="101">
        <f t="shared" ref="N86:S86" si="77">N156</f>
        <v>0</v>
      </c>
      <c r="O86" s="101">
        <f t="shared" si="77"/>
        <v>0</v>
      </c>
      <c r="P86" s="101">
        <f t="shared" si="77"/>
        <v>0</v>
      </c>
      <c r="Q86" s="101">
        <f t="shared" si="77"/>
        <v>0</v>
      </c>
      <c r="R86" s="101">
        <f t="shared" si="77"/>
        <v>0</v>
      </c>
      <c r="S86" s="101">
        <f t="shared" si="77"/>
        <v>0</v>
      </c>
      <c r="T86" s="99"/>
    </row>
    <row r="87" spans="1:20">
      <c r="A87" s="54"/>
      <c r="B87" s="59"/>
      <c r="C87" s="50"/>
      <c r="D87" s="51"/>
      <c r="E87" s="51"/>
      <c r="F87" s="51"/>
      <c r="G87" s="51"/>
      <c r="H87" s="51"/>
      <c r="I87" s="51"/>
      <c r="J87" s="51"/>
      <c r="K87" s="51"/>
      <c r="L87" s="34" t="s">
        <v>33</v>
      </c>
      <c r="M87" s="34" t="s">
        <v>26</v>
      </c>
      <c r="N87" s="101">
        <f t="shared" ref="N87:S87" si="78">N147</f>
        <v>0</v>
      </c>
      <c r="O87" s="101">
        <f t="shared" si="78"/>
        <v>0</v>
      </c>
      <c r="P87" s="101">
        <f t="shared" si="78"/>
        <v>0</v>
      </c>
      <c r="Q87" s="101">
        <f t="shared" si="78"/>
        <v>0</v>
      </c>
      <c r="R87" s="101">
        <f t="shared" si="78"/>
        <v>0</v>
      </c>
      <c r="S87" s="101">
        <f t="shared" si="78"/>
        <v>0</v>
      </c>
      <c r="T87" s="99"/>
    </row>
    <row r="88" spans="1:20">
      <c r="A88" s="54"/>
      <c r="B88" s="59"/>
      <c r="C88" s="50"/>
      <c r="D88" s="51"/>
      <c r="E88" s="51"/>
      <c r="F88" s="51"/>
      <c r="G88" s="51"/>
      <c r="H88" s="51"/>
      <c r="I88" s="51"/>
      <c r="J88" s="51"/>
      <c r="K88" s="51"/>
      <c r="L88" s="34" t="s">
        <v>33</v>
      </c>
      <c r="M88" s="34" t="s">
        <v>27</v>
      </c>
      <c r="N88" s="101">
        <f t="shared" ref="N88:S88" si="79">N148+N184</f>
        <v>37929.599999999999</v>
      </c>
      <c r="O88" s="101">
        <f t="shared" si="79"/>
        <v>37506.300000000003</v>
      </c>
      <c r="P88" s="101">
        <f t="shared" si="79"/>
        <v>15662.1</v>
      </c>
      <c r="Q88" s="101">
        <f t="shared" si="79"/>
        <v>22578.82</v>
      </c>
      <c r="R88" s="101">
        <f t="shared" si="79"/>
        <v>0</v>
      </c>
      <c r="S88" s="101">
        <f t="shared" si="79"/>
        <v>0</v>
      </c>
      <c r="T88" s="99"/>
    </row>
    <row r="89" spans="1:20">
      <c r="A89" s="54"/>
      <c r="B89" s="59"/>
      <c r="C89" s="50"/>
      <c r="D89" s="51"/>
      <c r="E89" s="51"/>
      <c r="F89" s="51"/>
      <c r="G89" s="51"/>
      <c r="H89" s="51"/>
      <c r="I89" s="51"/>
      <c r="J89" s="51"/>
      <c r="K89" s="51"/>
      <c r="L89" s="34" t="s">
        <v>33</v>
      </c>
      <c r="M89" s="34" t="s">
        <v>28</v>
      </c>
      <c r="N89" s="101">
        <f t="shared" ref="N89:S89" si="80">N149</f>
        <v>0</v>
      </c>
      <c r="O89" s="101">
        <f t="shared" si="80"/>
        <v>0</v>
      </c>
      <c r="P89" s="101">
        <f t="shared" si="80"/>
        <v>0</v>
      </c>
      <c r="Q89" s="101">
        <f t="shared" si="80"/>
        <v>0</v>
      </c>
      <c r="R89" s="101">
        <f t="shared" si="80"/>
        <v>0</v>
      </c>
      <c r="S89" s="101">
        <f t="shared" si="80"/>
        <v>0</v>
      </c>
      <c r="T89" s="99"/>
    </row>
    <row r="90" spans="1:20">
      <c r="A90" s="54" t="s">
        <v>41</v>
      </c>
      <c r="B90" s="59"/>
      <c r="C90" s="50"/>
      <c r="D90" s="51"/>
      <c r="E90" s="51"/>
      <c r="F90" s="51"/>
      <c r="G90" s="51"/>
      <c r="H90" s="51"/>
      <c r="I90" s="51"/>
      <c r="J90" s="51"/>
      <c r="K90" s="51"/>
      <c r="L90" s="51"/>
      <c r="M90" s="51"/>
      <c r="N90" s="104"/>
      <c r="O90" s="104"/>
      <c r="P90" s="104"/>
      <c r="Q90" s="105"/>
      <c r="R90" s="105"/>
      <c r="S90" s="105"/>
      <c r="T90" s="99"/>
    </row>
    <row r="91" spans="1:20" ht="67.5">
      <c r="A91" s="54" t="s">
        <v>434</v>
      </c>
      <c r="B91" s="45">
        <v>2002</v>
      </c>
      <c r="C91" s="50"/>
      <c r="D91" s="51"/>
      <c r="E91" s="51"/>
      <c r="F91" s="51"/>
      <c r="G91" s="51"/>
      <c r="H91" s="51"/>
      <c r="I91" s="51"/>
      <c r="J91" s="51"/>
      <c r="K91" s="51"/>
      <c r="L91" s="51"/>
      <c r="M91" s="51"/>
      <c r="N91" s="106">
        <v>0</v>
      </c>
      <c r="O91" s="106">
        <v>0</v>
      </c>
      <c r="P91" s="106">
        <v>0</v>
      </c>
      <c r="Q91" s="106">
        <v>0</v>
      </c>
      <c r="R91" s="106">
        <v>0</v>
      </c>
      <c r="S91" s="106">
        <v>0</v>
      </c>
      <c r="T91" s="99"/>
    </row>
    <row r="92" spans="1:20" ht="22.5">
      <c r="A92" s="54" t="s">
        <v>435</v>
      </c>
      <c r="B92" s="45">
        <v>2003</v>
      </c>
      <c r="C92" s="50"/>
      <c r="D92" s="51"/>
      <c r="E92" s="51"/>
      <c r="F92" s="51"/>
      <c r="G92" s="51"/>
      <c r="H92" s="51"/>
      <c r="I92" s="51"/>
      <c r="J92" s="51"/>
      <c r="K92" s="51"/>
      <c r="L92" s="51"/>
      <c r="M92" s="51"/>
      <c r="N92" s="106">
        <v>0</v>
      </c>
      <c r="O92" s="106">
        <v>0</v>
      </c>
      <c r="P92" s="106">
        <v>0</v>
      </c>
      <c r="Q92" s="106">
        <v>0</v>
      </c>
      <c r="R92" s="106">
        <v>0</v>
      </c>
      <c r="S92" s="106">
        <v>0</v>
      </c>
      <c r="T92" s="99"/>
    </row>
    <row r="93" spans="1:20" ht="33.75">
      <c r="A93" s="54" t="s">
        <v>436</v>
      </c>
      <c r="B93" s="45">
        <v>2004</v>
      </c>
      <c r="C93" s="50"/>
      <c r="D93" s="51"/>
      <c r="E93" s="51"/>
      <c r="F93" s="51"/>
      <c r="G93" s="51"/>
      <c r="H93" s="51"/>
      <c r="I93" s="51"/>
      <c r="J93" s="51"/>
      <c r="K93" s="51"/>
      <c r="L93" s="34" t="s">
        <v>26</v>
      </c>
      <c r="M93" s="34" t="s">
        <v>34</v>
      </c>
      <c r="N93" s="107">
        <v>216291.20000000001</v>
      </c>
      <c r="O93" s="107">
        <v>203447.7</v>
      </c>
      <c r="P93" s="107">
        <v>160833.29999999999</v>
      </c>
      <c r="Q93" s="142">
        <f>89009.7-8797</f>
        <v>80212.7</v>
      </c>
      <c r="R93" s="142">
        <f>101855.5-6012</f>
        <v>95843.5</v>
      </c>
      <c r="S93" s="142">
        <v>97495</v>
      </c>
      <c r="T93" s="99"/>
    </row>
    <row r="94" spans="1:20" ht="24" customHeight="1">
      <c r="A94" s="236" t="s">
        <v>437</v>
      </c>
      <c r="B94" s="235">
        <v>2005</v>
      </c>
      <c r="C94" s="50"/>
      <c r="D94" s="51"/>
      <c r="E94" s="51"/>
      <c r="F94" s="51"/>
      <c r="G94" s="51"/>
      <c r="H94" s="51"/>
      <c r="I94" s="51"/>
      <c r="J94" s="51"/>
      <c r="K94" s="51"/>
      <c r="L94" s="260" t="s">
        <v>30</v>
      </c>
      <c r="M94" s="260" t="s">
        <v>27</v>
      </c>
      <c r="N94" s="279">
        <v>434174.6</v>
      </c>
      <c r="O94" s="279">
        <v>358215.6</v>
      </c>
      <c r="P94" s="279">
        <v>692156.8</v>
      </c>
      <c r="Q94" s="280">
        <v>1579832.57</v>
      </c>
      <c r="R94" s="280">
        <v>1347878.36</v>
      </c>
      <c r="S94" s="280">
        <v>405895.97</v>
      </c>
      <c r="T94" s="99"/>
    </row>
    <row r="95" spans="1:20" ht="24" customHeight="1">
      <c r="A95" s="236"/>
      <c r="B95" s="235"/>
      <c r="C95" s="50"/>
      <c r="D95" s="51"/>
      <c r="E95" s="51"/>
      <c r="F95" s="51"/>
      <c r="G95" s="51"/>
      <c r="H95" s="51"/>
      <c r="I95" s="51"/>
      <c r="J95" s="51"/>
      <c r="K95" s="51"/>
      <c r="L95" s="260"/>
      <c r="M95" s="260"/>
      <c r="N95" s="279"/>
      <c r="O95" s="279"/>
      <c r="P95" s="279"/>
      <c r="Q95" s="280"/>
      <c r="R95" s="280"/>
      <c r="S95" s="280"/>
      <c r="T95" s="99"/>
    </row>
    <row r="96" spans="1:20" ht="62.25" customHeight="1">
      <c r="A96" s="49" t="s">
        <v>56</v>
      </c>
      <c r="B96" s="45">
        <v>2006</v>
      </c>
      <c r="C96" s="50"/>
      <c r="D96" s="51"/>
      <c r="E96" s="51"/>
      <c r="F96" s="51"/>
      <c r="G96" s="51"/>
      <c r="H96" s="51"/>
      <c r="I96" s="51"/>
      <c r="J96" s="51"/>
      <c r="K96" s="51"/>
      <c r="L96" s="34"/>
      <c r="M96" s="34"/>
      <c r="N96" s="104"/>
      <c r="O96" s="104"/>
      <c r="P96" s="104"/>
      <c r="Q96" s="105"/>
      <c r="R96" s="105"/>
      <c r="S96" s="105"/>
      <c r="T96" s="99"/>
    </row>
    <row r="97" spans="1:21" ht="175.5" customHeight="1">
      <c r="A97" s="54" t="s">
        <v>526</v>
      </c>
      <c r="B97" s="45">
        <v>2007</v>
      </c>
      <c r="C97" s="50"/>
      <c r="D97" s="51"/>
      <c r="E97" s="51"/>
      <c r="F97" s="51"/>
      <c r="G97" s="51"/>
      <c r="H97" s="51"/>
      <c r="I97" s="51"/>
      <c r="J97" s="51"/>
      <c r="K97" s="51"/>
      <c r="L97" s="34" t="s">
        <v>29</v>
      </c>
      <c r="M97" s="34" t="s">
        <v>35</v>
      </c>
      <c r="N97" s="107">
        <v>3861550.1</v>
      </c>
      <c r="O97" s="107">
        <v>3664992.4</v>
      </c>
      <c r="P97" s="107">
        <v>4180033.9</v>
      </c>
      <c r="Q97" s="142">
        <v>3051628.96</v>
      </c>
      <c r="R97" s="142">
        <v>918662.27899999998</v>
      </c>
      <c r="S97" s="142">
        <f>1166868.489-0.1</f>
        <v>1166868.389</v>
      </c>
      <c r="T97" s="99"/>
    </row>
    <row r="98" spans="1:21" ht="135" customHeight="1">
      <c r="A98" s="236" t="s">
        <v>527</v>
      </c>
      <c r="B98" s="237">
        <v>2008</v>
      </c>
      <c r="C98" s="238"/>
      <c r="D98" s="233"/>
      <c r="E98" s="233"/>
      <c r="F98" s="233"/>
      <c r="G98" s="233"/>
      <c r="H98" s="233"/>
      <c r="I98" s="233"/>
      <c r="J98" s="233"/>
      <c r="K98" s="233"/>
      <c r="L98" s="51"/>
      <c r="M98" s="51"/>
      <c r="N98" s="108">
        <f t="shared" ref="N98:S98" si="81">N99+N100</f>
        <v>300481.59999999998</v>
      </c>
      <c r="O98" s="108">
        <f t="shared" si="81"/>
        <v>279356.09999999998</v>
      </c>
      <c r="P98" s="108">
        <f t="shared" si="81"/>
        <v>498574.8</v>
      </c>
      <c r="Q98" s="108">
        <f t="shared" si="81"/>
        <v>415191</v>
      </c>
      <c r="R98" s="108">
        <f t="shared" si="81"/>
        <v>396883.83</v>
      </c>
      <c r="S98" s="108">
        <f t="shared" si="81"/>
        <v>408484.43</v>
      </c>
      <c r="T98" s="99"/>
    </row>
    <row r="99" spans="1:21">
      <c r="A99" s="236"/>
      <c r="B99" s="237"/>
      <c r="C99" s="238"/>
      <c r="D99" s="233"/>
      <c r="E99" s="233"/>
      <c r="F99" s="233"/>
      <c r="G99" s="233"/>
      <c r="H99" s="233"/>
      <c r="I99" s="233"/>
      <c r="J99" s="233"/>
      <c r="K99" s="233"/>
      <c r="L99" s="34" t="s">
        <v>30</v>
      </c>
      <c r="M99" s="34" t="s">
        <v>26</v>
      </c>
      <c r="N99" s="107">
        <v>300481.59999999998</v>
      </c>
      <c r="O99" s="107">
        <v>279356.09999999998</v>
      </c>
      <c r="P99" s="107">
        <v>498574.8</v>
      </c>
      <c r="Q99" s="142">
        <v>415191</v>
      </c>
      <c r="R99" s="142">
        <v>396883.83</v>
      </c>
      <c r="S99" s="142">
        <v>408484.43</v>
      </c>
      <c r="T99" s="99"/>
    </row>
    <row r="100" spans="1:21">
      <c r="A100" s="236"/>
      <c r="B100" s="237"/>
      <c r="C100" s="238"/>
      <c r="D100" s="233"/>
      <c r="E100" s="233"/>
      <c r="F100" s="233"/>
      <c r="G100" s="233"/>
      <c r="H100" s="233"/>
      <c r="I100" s="233"/>
      <c r="J100" s="233"/>
      <c r="K100" s="233"/>
      <c r="L100" s="34" t="s">
        <v>30</v>
      </c>
      <c r="M100" s="34" t="s">
        <v>27</v>
      </c>
      <c r="N100" s="104">
        <v>0</v>
      </c>
      <c r="O100" s="104">
        <v>0</v>
      </c>
      <c r="P100" s="104">
        <v>0</v>
      </c>
      <c r="Q100" s="105"/>
      <c r="R100" s="105"/>
      <c r="S100" s="105"/>
      <c r="T100" s="99"/>
    </row>
    <row r="101" spans="1:21" ht="68.25" customHeight="1">
      <c r="A101" s="236" t="s">
        <v>441</v>
      </c>
      <c r="B101" s="237">
        <v>2009</v>
      </c>
      <c r="C101" s="50"/>
      <c r="D101" s="51"/>
      <c r="E101" s="233"/>
      <c r="F101" s="233"/>
      <c r="G101" s="233"/>
      <c r="H101" s="233"/>
      <c r="I101" s="233"/>
      <c r="J101" s="233"/>
      <c r="K101" s="233"/>
      <c r="L101" s="34"/>
      <c r="M101" s="34"/>
      <c r="N101" s="104">
        <f t="shared" ref="N101:S101" si="82">N102+N103</f>
        <v>1277598.5</v>
      </c>
      <c r="O101" s="104">
        <f t="shared" si="82"/>
        <v>1277163.6000000001</v>
      </c>
      <c r="P101" s="104">
        <f t="shared" si="82"/>
        <v>1409953</v>
      </c>
      <c r="Q101" s="105">
        <f t="shared" si="82"/>
        <v>2258400.818</v>
      </c>
      <c r="R101" s="105">
        <f t="shared" si="82"/>
        <v>1609494.4790000001</v>
      </c>
      <c r="S101" s="105">
        <f t="shared" si="82"/>
        <v>1609494.4790000001</v>
      </c>
      <c r="T101" s="99"/>
      <c r="U101" s="109"/>
    </row>
    <row r="102" spans="1:21" ht="24" customHeight="1">
      <c r="A102" s="236"/>
      <c r="B102" s="237"/>
      <c r="C102" s="50"/>
      <c r="D102" s="51"/>
      <c r="E102" s="233"/>
      <c r="F102" s="233"/>
      <c r="G102" s="233"/>
      <c r="H102" s="233"/>
      <c r="I102" s="233"/>
      <c r="J102" s="233"/>
      <c r="K102" s="233"/>
      <c r="L102" s="34" t="s">
        <v>26</v>
      </c>
      <c r="M102" s="34" t="s">
        <v>34</v>
      </c>
      <c r="N102" s="104"/>
      <c r="O102" s="104"/>
      <c r="P102" s="104"/>
      <c r="Q102" s="105"/>
      <c r="R102" s="105"/>
      <c r="S102" s="105"/>
      <c r="T102" s="99"/>
      <c r="U102" s="110"/>
    </row>
    <row r="103" spans="1:21" ht="30" customHeight="1">
      <c r="A103" s="236"/>
      <c r="B103" s="237"/>
      <c r="C103" s="50"/>
      <c r="D103" s="51"/>
      <c r="E103" s="233"/>
      <c r="F103" s="233"/>
      <c r="G103" s="233"/>
      <c r="H103" s="233"/>
      <c r="I103" s="233"/>
      <c r="J103" s="233"/>
      <c r="K103" s="233"/>
      <c r="L103" s="34" t="s">
        <v>29</v>
      </c>
      <c r="M103" s="34" t="s">
        <v>38</v>
      </c>
      <c r="N103" s="107">
        <v>1277598.5</v>
      </c>
      <c r="O103" s="107">
        <v>1277163.6000000001</v>
      </c>
      <c r="P103" s="107">
        <v>1409953</v>
      </c>
      <c r="Q103" s="142">
        <v>2258400.818</v>
      </c>
      <c r="R103" s="142">
        <v>1609494.4790000001</v>
      </c>
      <c r="S103" s="142">
        <v>1609494.4790000001</v>
      </c>
      <c r="T103" s="99"/>
      <c r="U103" s="110"/>
    </row>
    <row r="104" spans="1:21" ht="174.75" customHeight="1">
      <c r="A104" s="240" t="s">
        <v>442</v>
      </c>
      <c r="B104" s="237">
        <v>2010</v>
      </c>
      <c r="C104" s="50"/>
      <c r="D104" s="51"/>
      <c r="E104" s="51"/>
      <c r="F104" s="51"/>
      <c r="G104" s="51"/>
      <c r="H104" s="51"/>
      <c r="I104" s="51"/>
      <c r="J104" s="51"/>
      <c r="K104" s="51"/>
      <c r="L104" s="51"/>
      <c r="M104" s="51"/>
      <c r="N104" s="108">
        <f t="shared" ref="N104:S104" si="83">N105+N106+N107+N108</f>
        <v>35976.1</v>
      </c>
      <c r="O104" s="108">
        <f t="shared" si="83"/>
        <v>31500.9</v>
      </c>
      <c r="P104" s="108">
        <f t="shared" si="83"/>
        <v>39282.199999999997</v>
      </c>
      <c r="Q104" s="108">
        <f t="shared" si="83"/>
        <v>63421.190999999999</v>
      </c>
      <c r="R104" s="108">
        <f t="shared" si="83"/>
        <v>36778.214</v>
      </c>
      <c r="S104" s="108">
        <f t="shared" si="83"/>
        <v>36778.216</v>
      </c>
      <c r="T104" s="99"/>
    </row>
    <row r="105" spans="1:21">
      <c r="A105" s="240"/>
      <c r="B105" s="237"/>
      <c r="C105" s="50"/>
      <c r="D105" s="51"/>
      <c r="E105" s="51"/>
      <c r="F105" s="51"/>
      <c r="G105" s="51"/>
      <c r="H105" s="51"/>
      <c r="I105" s="51"/>
      <c r="J105" s="51"/>
      <c r="K105" s="51"/>
      <c r="L105" s="34" t="s">
        <v>26</v>
      </c>
      <c r="M105" s="34" t="s">
        <v>34</v>
      </c>
      <c r="N105" s="104"/>
      <c r="O105" s="104"/>
      <c r="P105" s="104"/>
      <c r="Q105" s="105"/>
      <c r="R105" s="105"/>
      <c r="S105" s="105"/>
      <c r="T105" s="99"/>
    </row>
    <row r="106" spans="1:21">
      <c r="A106" s="240"/>
      <c r="B106" s="237"/>
      <c r="C106" s="50"/>
      <c r="D106" s="51"/>
      <c r="E106" s="51"/>
      <c r="F106" s="51"/>
      <c r="G106" s="51"/>
      <c r="H106" s="51"/>
      <c r="I106" s="51"/>
      <c r="J106" s="51"/>
      <c r="K106" s="51"/>
      <c r="L106" s="34" t="s">
        <v>28</v>
      </c>
      <c r="M106" s="34" t="s">
        <v>37</v>
      </c>
      <c r="N106" s="104"/>
      <c r="O106" s="104"/>
      <c r="P106" s="104"/>
      <c r="Q106" s="142">
        <v>63421.190999999999</v>
      </c>
      <c r="R106" s="142">
        <v>36778.214</v>
      </c>
      <c r="S106" s="142">
        <v>36778.216</v>
      </c>
      <c r="T106" s="99"/>
    </row>
    <row r="107" spans="1:21">
      <c r="A107" s="240"/>
      <c r="B107" s="237"/>
      <c r="C107" s="50"/>
      <c r="D107" s="51"/>
      <c r="E107" s="51"/>
      <c r="F107" s="51"/>
      <c r="G107" s="51"/>
      <c r="H107" s="51"/>
      <c r="I107" s="51"/>
      <c r="J107" s="51"/>
      <c r="K107" s="51"/>
      <c r="L107" s="34" t="s">
        <v>29</v>
      </c>
      <c r="M107" s="34" t="s">
        <v>39</v>
      </c>
      <c r="N107" s="107">
        <v>35976.1</v>
      </c>
      <c r="O107" s="107">
        <v>31500.9</v>
      </c>
      <c r="P107" s="107">
        <v>39282.199999999997</v>
      </c>
      <c r="Q107" s="105"/>
      <c r="R107" s="105"/>
      <c r="S107" s="105"/>
      <c r="T107" s="99"/>
    </row>
    <row r="108" spans="1:21">
      <c r="A108" s="240"/>
      <c r="B108" s="237"/>
      <c r="C108" s="50"/>
      <c r="D108" s="51"/>
      <c r="E108" s="51"/>
      <c r="F108" s="51"/>
      <c r="G108" s="51"/>
      <c r="H108" s="51"/>
      <c r="I108" s="51"/>
      <c r="J108" s="51"/>
      <c r="K108" s="51"/>
      <c r="L108" s="34" t="s">
        <v>32</v>
      </c>
      <c r="M108" s="34" t="s">
        <v>35</v>
      </c>
      <c r="N108" s="104"/>
      <c r="O108" s="104"/>
      <c r="P108" s="104"/>
      <c r="Q108" s="105"/>
      <c r="R108" s="105"/>
      <c r="S108" s="105"/>
      <c r="T108" s="99"/>
    </row>
    <row r="109" spans="1:21" ht="145.5" customHeight="1">
      <c r="A109" s="54" t="s">
        <v>443</v>
      </c>
      <c r="B109" s="45">
        <v>2011</v>
      </c>
      <c r="C109" s="50"/>
      <c r="D109" s="51"/>
      <c r="E109" s="51"/>
      <c r="F109" s="51"/>
      <c r="G109" s="51"/>
      <c r="H109" s="51"/>
      <c r="I109" s="51"/>
      <c r="J109" s="51"/>
      <c r="K109" s="51"/>
      <c r="L109" s="51"/>
      <c r="M109" s="51"/>
      <c r="N109" s="106">
        <v>0</v>
      </c>
      <c r="O109" s="106">
        <v>0</v>
      </c>
      <c r="P109" s="106">
        <v>0</v>
      </c>
      <c r="Q109" s="106">
        <v>0</v>
      </c>
      <c r="R109" s="106">
        <v>0</v>
      </c>
      <c r="S109" s="106">
        <v>0</v>
      </c>
      <c r="T109" s="99"/>
    </row>
    <row r="110" spans="1:21" ht="36.75" customHeight="1">
      <c r="A110" s="240" t="s">
        <v>444</v>
      </c>
      <c r="B110" s="251">
        <v>2012</v>
      </c>
      <c r="C110" s="238"/>
      <c r="D110" s="233"/>
      <c r="E110" s="233"/>
      <c r="F110" s="233"/>
      <c r="G110" s="233"/>
      <c r="H110" s="233"/>
      <c r="I110" s="233"/>
      <c r="J110" s="233"/>
      <c r="K110" s="233"/>
      <c r="L110" s="51"/>
      <c r="M110" s="51"/>
      <c r="N110" s="111">
        <f t="shared" ref="N110:S110" si="84">SUM(N111:N125)</f>
        <v>37345.799999999996</v>
      </c>
      <c r="O110" s="111">
        <f t="shared" si="84"/>
        <v>37273.1</v>
      </c>
      <c r="P110" s="111">
        <f t="shared" si="84"/>
        <v>7993.7</v>
      </c>
      <c r="Q110" s="111">
        <f t="shared" si="84"/>
        <v>0</v>
      </c>
      <c r="R110" s="111">
        <f t="shared" si="84"/>
        <v>0</v>
      </c>
      <c r="S110" s="111">
        <f t="shared" si="84"/>
        <v>0</v>
      </c>
      <c r="T110" s="99"/>
    </row>
    <row r="111" spans="1:21">
      <c r="A111" s="240"/>
      <c r="B111" s="251"/>
      <c r="C111" s="238"/>
      <c r="D111" s="233"/>
      <c r="E111" s="233"/>
      <c r="F111" s="233"/>
      <c r="G111" s="233"/>
      <c r="H111" s="233"/>
      <c r="I111" s="233"/>
      <c r="J111" s="233"/>
      <c r="K111" s="233"/>
      <c r="L111" s="34" t="s">
        <v>26</v>
      </c>
      <c r="M111" s="34" t="s">
        <v>33</v>
      </c>
      <c r="N111" s="104"/>
      <c r="O111" s="104"/>
      <c r="P111" s="104"/>
      <c r="Q111" s="105"/>
      <c r="R111" s="105"/>
      <c r="S111" s="105"/>
      <c r="T111" s="99"/>
    </row>
    <row r="112" spans="1:21">
      <c r="A112" s="240"/>
      <c r="B112" s="251"/>
      <c r="C112" s="238"/>
      <c r="D112" s="233"/>
      <c r="E112" s="233"/>
      <c r="F112" s="233"/>
      <c r="G112" s="233"/>
      <c r="H112" s="233"/>
      <c r="I112" s="233"/>
      <c r="J112" s="233"/>
      <c r="K112" s="233"/>
      <c r="L112" s="34" t="s">
        <v>26</v>
      </c>
      <c r="M112" s="34" t="s">
        <v>34</v>
      </c>
      <c r="N112" s="107">
        <v>582.1</v>
      </c>
      <c r="O112" s="107">
        <v>582.1</v>
      </c>
      <c r="P112" s="107">
        <v>4028.3</v>
      </c>
      <c r="Q112" s="105"/>
      <c r="R112" s="105"/>
      <c r="S112" s="105"/>
      <c r="T112" s="99"/>
    </row>
    <row r="113" spans="1:20">
      <c r="A113" s="240"/>
      <c r="B113" s="251"/>
      <c r="C113" s="238"/>
      <c r="D113" s="233"/>
      <c r="E113" s="233"/>
      <c r="F113" s="233"/>
      <c r="G113" s="233"/>
      <c r="H113" s="233"/>
      <c r="I113" s="233"/>
      <c r="J113" s="233"/>
      <c r="K113" s="233"/>
      <c r="L113" s="34" t="s">
        <v>28</v>
      </c>
      <c r="M113" s="34" t="s">
        <v>35</v>
      </c>
      <c r="N113" s="104">
        <v>0</v>
      </c>
      <c r="O113" s="104">
        <v>0</v>
      </c>
      <c r="P113" s="104">
        <v>0</v>
      </c>
      <c r="Q113" s="105"/>
      <c r="R113" s="105"/>
      <c r="S113" s="105"/>
      <c r="T113" s="99"/>
    </row>
    <row r="114" spans="1:20">
      <c r="A114" s="240"/>
      <c r="B114" s="251"/>
      <c r="C114" s="238"/>
      <c r="D114" s="233"/>
      <c r="E114" s="233"/>
      <c r="F114" s="233"/>
      <c r="G114" s="233"/>
      <c r="H114" s="233"/>
      <c r="I114" s="233"/>
      <c r="J114" s="233"/>
      <c r="K114" s="233"/>
      <c r="L114" s="34" t="s">
        <v>28</v>
      </c>
      <c r="M114" s="34" t="s">
        <v>36</v>
      </c>
      <c r="N114" s="107">
        <v>25669.9</v>
      </c>
      <c r="O114" s="107">
        <v>25669.9</v>
      </c>
      <c r="P114" s="104">
        <v>0</v>
      </c>
      <c r="Q114" s="105"/>
      <c r="R114" s="105"/>
      <c r="S114" s="105"/>
      <c r="T114" s="99"/>
    </row>
    <row r="115" spans="1:20">
      <c r="A115" s="240"/>
      <c r="B115" s="251"/>
      <c r="C115" s="238"/>
      <c r="D115" s="233"/>
      <c r="E115" s="233"/>
      <c r="F115" s="233"/>
      <c r="G115" s="233"/>
      <c r="H115" s="233"/>
      <c r="I115" s="233"/>
      <c r="J115" s="233"/>
      <c r="K115" s="233"/>
      <c r="L115" s="34" t="s">
        <v>29</v>
      </c>
      <c r="M115" s="34" t="s">
        <v>38</v>
      </c>
      <c r="N115" s="104"/>
      <c r="O115" s="104"/>
      <c r="P115" s="104"/>
      <c r="Q115" s="105"/>
      <c r="R115" s="105"/>
      <c r="S115" s="105"/>
      <c r="T115" s="99"/>
    </row>
    <row r="116" spans="1:20">
      <c r="A116" s="240"/>
      <c r="B116" s="251"/>
      <c r="C116" s="238"/>
      <c r="D116" s="233"/>
      <c r="E116" s="233"/>
      <c r="F116" s="233"/>
      <c r="G116" s="233"/>
      <c r="H116" s="233"/>
      <c r="I116" s="233"/>
      <c r="J116" s="233"/>
      <c r="K116" s="233"/>
      <c r="L116" s="34" t="s">
        <v>29</v>
      </c>
      <c r="M116" s="34" t="s">
        <v>35</v>
      </c>
      <c r="N116" s="107">
        <v>1497</v>
      </c>
      <c r="O116" s="107">
        <v>1424.3</v>
      </c>
      <c r="P116" s="107">
        <v>1139.2</v>
      </c>
      <c r="Q116" s="105"/>
      <c r="R116" s="105"/>
      <c r="S116" s="105"/>
      <c r="T116" s="99"/>
    </row>
    <row r="117" spans="1:20">
      <c r="A117" s="240"/>
      <c r="B117" s="251"/>
      <c r="C117" s="238"/>
      <c r="D117" s="233"/>
      <c r="E117" s="233"/>
      <c r="F117" s="233"/>
      <c r="G117" s="233"/>
      <c r="H117" s="233"/>
      <c r="I117" s="233"/>
      <c r="J117" s="233"/>
      <c r="K117" s="233"/>
      <c r="L117" s="34" t="s">
        <v>30</v>
      </c>
      <c r="M117" s="34" t="s">
        <v>26</v>
      </c>
      <c r="N117" s="107">
        <v>530.70000000000005</v>
      </c>
      <c r="O117" s="107">
        <v>530.70000000000005</v>
      </c>
      <c r="P117" s="107">
        <v>1122.9000000000001</v>
      </c>
      <c r="Q117" s="105"/>
      <c r="R117" s="105"/>
      <c r="S117" s="105"/>
      <c r="T117" s="99"/>
    </row>
    <row r="118" spans="1:20">
      <c r="A118" s="240"/>
      <c r="B118" s="251"/>
      <c r="C118" s="238"/>
      <c r="D118" s="233"/>
      <c r="E118" s="233"/>
      <c r="F118" s="233"/>
      <c r="G118" s="233"/>
      <c r="H118" s="233"/>
      <c r="I118" s="233"/>
      <c r="J118" s="233"/>
      <c r="K118" s="233"/>
      <c r="L118" s="34" t="s">
        <v>30</v>
      </c>
      <c r="M118" s="34" t="s">
        <v>27</v>
      </c>
      <c r="N118" s="107">
        <v>7999</v>
      </c>
      <c r="O118" s="107">
        <v>7999</v>
      </c>
      <c r="P118" s="107">
        <v>1703.3</v>
      </c>
      <c r="Q118" s="105"/>
      <c r="R118" s="105"/>
      <c r="S118" s="105"/>
      <c r="T118" s="99"/>
    </row>
    <row r="119" spans="1:20">
      <c r="A119" s="240"/>
      <c r="B119" s="251"/>
      <c r="C119" s="238"/>
      <c r="D119" s="233"/>
      <c r="E119" s="233"/>
      <c r="F119" s="233"/>
      <c r="G119" s="233"/>
      <c r="H119" s="233"/>
      <c r="I119" s="233"/>
      <c r="J119" s="233"/>
      <c r="K119" s="233"/>
      <c r="L119" s="34" t="s">
        <v>30</v>
      </c>
      <c r="M119" s="34" t="s">
        <v>28</v>
      </c>
      <c r="N119" s="107">
        <v>1067.0999999999999</v>
      </c>
      <c r="O119" s="107">
        <v>1067.0999999999999</v>
      </c>
      <c r="P119" s="104">
        <v>0</v>
      </c>
      <c r="Q119" s="105"/>
      <c r="R119" s="105"/>
      <c r="S119" s="105"/>
      <c r="T119" s="99"/>
    </row>
    <row r="120" spans="1:20">
      <c r="A120" s="240"/>
      <c r="B120" s="251"/>
      <c r="C120" s="238"/>
      <c r="D120" s="233"/>
      <c r="E120" s="233"/>
      <c r="F120" s="233"/>
      <c r="G120" s="233"/>
      <c r="H120" s="233"/>
      <c r="I120" s="233"/>
      <c r="J120" s="233"/>
      <c r="K120" s="233"/>
      <c r="L120" s="34" t="s">
        <v>31</v>
      </c>
      <c r="M120" s="34" t="s">
        <v>27</v>
      </c>
      <c r="N120" s="104"/>
      <c r="O120" s="104"/>
      <c r="P120" s="104"/>
      <c r="Q120" s="105"/>
      <c r="R120" s="105"/>
      <c r="S120" s="105"/>
      <c r="T120" s="99"/>
    </row>
    <row r="121" spans="1:20">
      <c r="A121" s="240"/>
      <c r="B121" s="251"/>
      <c r="C121" s="238"/>
      <c r="D121" s="233"/>
      <c r="E121" s="233"/>
      <c r="F121" s="233"/>
      <c r="G121" s="233"/>
      <c r="H121" s="233"/>
      <c r="I121" s="233"/>
      <c r="J121" s="233"/>
      <c r="K121" s="233"/>
      <c r="L121" s="34" t="s">
        <v>31</v>
      </c>
      <c r="M121" s="34" t="s">
        <v>28</v>
      </c>
      <c r="N121" s="104"/>
      <c r="O121" s="104"/>
      <c r="P121" s="104"/>
      <c r="Q121" s="105"/>
      <c r="R121" s="105"/>
      <c r="S121" s="105"/>
      <c r="T121" s="99"/>
    </row>
    <row r="122" spans="1:20">
      <c r="A122" s="240"/>
      <c r="B122" s="251"/>
      <c r="C122" s="238"/>
      <c r="D122" s="233"/>
      <c r="E122" s="233"/>
      <c r="F122" s="233"/>
      <c r="G122" s="233"/>
      <c r="H122" s="233"/>
      <c r="I122" s="233"/>
      <c r="J122" s="233"/>
      <c r="K122" s="233"/>
      <c r="L122" s="34" t="s">
        <v>31</v>
      </c>
      <c r="M122" s="34" t="s">
        <v>30</v>
      </c>
      <c r="N122" s="104"/>
      <c r="O122" s="104"/>
      <c r="P122" s="104"/>
      <c r="Q122" s="105"/>
      <c r="R122" s="105"/>
      <c r="S122" s="105"/>
      <c r="T122" s="99"/>
    </row>
    <row r="123" spans="1:20">
      <c r="A123" s="240"/>
      <c r="B123" s="251"/>
      <c r="C123" s="238"/>
      <c r="D123" s="233"/>
      <c r="E123" s="233"/>
      <c r="F123" s="233"/>
      <c r="G123" s="233"/>
      <c r="H123" s="233"/>
      <c r="I123" s="233"/>
      <c r="J123" s="233"/>
      <c r="K123" s="233"/>
      <c r="L123" s="34" t="s">
        <v>32</v>
      </c>
      <c r="M123" s="34" t="s">
        <v>27</v>
      </c>
      <c r="N123" s="104"/>
      <c r="O123" s="104"/>
      <c r="P123" s="104"/>
      <c r="Q123" s="105"/>
      <c r="R123" s="105"/>
      <c r="S123" s="105"/>
      <c r="T123" s="99"/>
    </row>
    <row r="124" spans="1:20">
      <c r="A124" s="240"/>
      <c r="B124" s="251"/>
      <c r="C124" s="238"/>
      <c r="D124" s="233"/>
      <c r="E124" s="233"/>
      <c r="F124" s="233"/>
      <c r="G124" s="233"/>
      <c r="H124" s="233"/>
      <c r="I124" s="233"/>
      <c r="J124" s="233"/>
      <c r="K124" s="233"/>
      <c r="L124" s="34" t="s">
        <v>32</v>
      </c>
      <c r="M124" s="34" t="s">
        <v>32</v>
      </c>
      <c r="N124" s="104"/>
      <c r="O124" s="104"/>
      <c r="P124" s="104"/>
      <c r="Q124" s="105"/>
      <c r="R124" s="105"/>
      <c r="S124" s="105"/>
      <c r="T124" s="99"/>
    </row>
    <row r="125" spans="1:20">
      <c r="A125" s="240"/>
      <c r="B125" s="251"/>
      <c r="C125" s="238"/>
      <c r="D125" s="233"/>
      <c r="E125" s="233"/>
      <c r="F125" s="233"/>
      <c r="G125" s="233"/>
      <c r="H125" s="233"/>
      <c r="I125" s="233"/>
      <c r="J125" s="233"/>
      <c r="K125" s="233"/>
      <c r="L125" s="34" t="s">
        <v>38</v>
      </c>
      <c r="M125" s="34" t="s">
        <v>26</v>
      </c>
      <c r="N125" s="104"/>
      <c r="O125" s="104"/>
      <c r="P125" s="104"/>
      <c r="Q125" s="105"/>
      <c r="R125" s="105"/>
      <c r="S125" s="105"/>
      <c r="T125" s="99"/>
    </row>
    <row r="126" spans="1:20" ht="33.75">
      <c r="A126" s="54" t="s">
        <v>445</v>
      </c>
      <c r="B126" s="45">
        <v>2013</v>
      </c>
      <c r="C126" s="50"/>
      <c r="D126" s="51"/>
      <c r="E126" s="51"/>
      <c r="F126" s="51"/>
      <c r="G126" s="51"/>
      <c r="H126" s="51"/>
      <c r="I126" s="51"/>
      <c r="J126" s="51"/>
      <c r="K126" s="51"/>
      <c r="L126" s="51"/>
      <c r="M126" s="51"/>
      <c r="N126" s="106">
        <f>N127</f>
        <v>0</v>
      </c>
      <c r="O126" s="106">
        <f t="shared" ref="O126:S126" si="85">O127</f>
        <v>0</v>
      </c>
      <c r="P126" s="106">
        <f t="shared" si="85"/>
        <v>0</v>
      </c>
      <c r="Q126" s="106">
        <f t="shared" si="85"/>
        <v>0</v>
      </c>
      <c r="R126" s="106">
        <f t="shared" si="85"/>
        <v>0</v>
      </c>
      <c r="S126" s="106">
        <f t="shared" si="85"/>
        <v>0</v>
      </c>
      <c r="T126" s="99"/>
    </row>
    <row r="127" spans="1:20">
      <c r="A127" s="134"/>
      <c r="B127" s="133"/>
      <c r="C127" s="50"/>
      <c r="D127" s="51"/>
      <c r="E127" s="51"/>
      <c r="F127" s="51"/>
      <c r="G127" s="51"/>
      <c r="H127" s="51"/>
      <c r="I127" s="51"/>
      <c r="J127" s="51"/>
      <c r="K127" s="51"/>
      <c r="L127" s="135" t="s">
        <v>28</v>
      </c>
      <c r="M127" s="135" t="s">
        <v>37</v>
      </c>
      <c r="N127" s="106"/>
      <c r="O127" s="106"/>
      <c r="P127" s="106"/>
      <c r="Q127" s="106"/>
      <c r="R127" s="106"/>
      <c r="S127" s="106"/>
      <c r="T127" s="99"/>
    </row>
    <row r="128" spans="1:20" ht="56.25">
      <c r="A128" s="54" t="s">
        <v>446</v>
      </c>
      <c r="B128" s="45">
        <v>2014</v>
      </c>
      <c r="C128" s="50"/>
      <c r="D128" s="51"/>
      <c r="E128" s="51"/>
      <c r="F128" s="51"/>
      <c r="G128" s="51"/>
      <c r="H128" s="51"/>
      <c r="I128" s="51"/>
      <c r="J128" s="51"/>
      <c r="K128" s="51"/>
      <c r="L128" s="51"/>
      <c r="M128" s="51"/>
      <c r="N128" s="106">
        <v>0</v>
      </c>
      <c r="O128" s="106">
        <v>0</v>
      </c>
      <c r="P128" s="106">
        <v>0</v>
      </c>
      <c r="Q128" s="106">
        <v>0</v>
      </c>
      <c r="R128" s="106">
        <v>0</v>
      </c>
      <c r="S128" s="106">
        <v>0</v>
      </c>
      <c r="T128" s="99"/>
    </row>
    <row r="129" spans="1:20" ht="67.5">
      <c r="A129" s="54" t="s">
        <v>447</v>
      </c>
      <c r="B129" s="45">
        <v>2015</v>
      </c>
      <c r="C129" s="50"/>
      <c r="D129" s="51"/>
      <c r="E129" s="51"/>
      <c r="F129" s="51"/>
      <c r="G129" s="51"/>
      <c r="H129" s="51"/>
      <c r="I129" s="51"/>
      <c r="J129" s="51"/>
      <c r="K129" s="51"/>
      <c r="L129" s="51"/>
      <c r="M129" s="51"/>
      <c r="N129" s="106">
        <v>0</v>
      </c>
      <c r="O129" s="106">
        <v>0</v>
      </c>
      <c r="P129" s="106">
        <v>0</v>
      </c>
      <c r="Q129" s="106">
        <v>0</v>
      </c>
      <c r="R129" s="106">
        <v>0</v>
      </c>
      <c r="S129" s="106">
        <v>0</v>
      </c>
      <c r="T129" s="99"/>
    </row>
    <row r="130" spans="1:20" ht="22.5">
      <c r="A130" s="54" t="s">
        <v>448</v>
      </c>
      <c r="B130" s="45">
        <v>2016</v>
      </c>
      <c r="C130" s="50"/>
      <c r="D130" s="51"/>
      <c r="E130" s="51"/>
      <c r="F130" s="51"/>
      <c r="G130" s="51"/>
      <c r="H130" s="51"/>
      <c r="I130" s="51"/>
      <c r="J130" s="51"/>
      <c r="K130" s="51"/>
      <c r="L130" s="34" t="s">
        <v>28</v>
      </c>
      <c r="M130" s="34" t="s">
        <v>36</v>
      </c>
      <c r="N130" s="104"/>
      <c r="O130" s="104"/>
      <c r="P130" s="104"/>
      <c r="Q130" s="105"/>
      <c r="R130" s="105"/>
      <c r="S130" s="105"/>
      <c r="T130" s="99"/>
    </row>
    <row r="131" spans="1:20" ht="12.75" customHeight="1">
      <c r="A131" s="240" t="s">
        <v>449</v>
      </c>
      <c r="B131" s="237">
        <v>2017</v>
      </c>
      <c r="C131" s="50"/>
      <c r="D131" s="51"/>
      <c r="E131" s="233"/>
      <c r="F131" s="233"/>
      <c r="G131" s="233"/>
      <c r="H131" s="233"/>
      <c r="I131" s="233"/>
      <c r="J131" s="233"/>
      <c r="K131" s="233"/>
      <c r="L131" s="34"/>
      <c r="M131" s="34"/>
      <c r="N131" s="104">
        <f t="shared" ref="N131:S131" si="86">N132+N133</f>
        <v>10275.400000000001</v>
      </c>
      <c r="O131" s="104">
        <f t="shared" si="86"/>
        <v>7512.5</v>
      </c>
      <c r="P131" s="104">
        <f t="shared" si="86"/>
        <v>17700.2</v>
      </c>
      <c r="Q131" s="105">
        <f t="shared" si="86"/>
        <v>41290.199999999997</v>
      </c>
      <c r="R131" s="105">
        <f t="shared" si="86"/>
        <v>8757.277</v>
      </c>
      <c r="S131" s="105">
        <f t="shared" si="86"/>
        <v>8761.3770000000004</v>
      </c>
      <c r="T131" s="99"/>
    </row>
    <row r="132" spans="1:20" ht="42.75" customHeight="1">
      <c r="A132" s="240"/>
      <c r="B132" s="237"/>
      <c r="C132" s="50"/>
      <c r="D132" s="51"/>
      <c r="E132" s="233"/>
      <c r="F132" s="233"/>
      <c r="G132" s="233"/>
      <c r="H132" s="233"/>
      <c r="I132" s="233"/>
      <c r="J132" s="233"/>
      <c r="K132" s="233"/>
      <c r="L132" s="34" t="s">
        <v>31</v>
      </c>
      <c r="M132" s="34" t="s">
        <v>28</v>
      </c>
      <c r="N132" s="107">
        <v>3214.8</v>
      </c>
      <c r="O132" s="107">
        <v>3212.8</v>
      </c>
      <c r="P132" s="107">
        <v>17700.2</v>
      </c>
      <c r="Q132" s="142">
        <v>41290.199999999997</v>
      </c>
      <c r="R132" s="142">
        <v>6834.2</v>
      </c>
      <c r="S132" s="142">
        <v>6838.3</v>
      </c>
      <c r="T132" s="99"/>
    </row>
    <row r="133" spans="1:20" ht="42.75" customHeight="1">
      <c r="A133" s="240"/>
      <c r="B133" s="237"/>
      <c r="C133" s="50"/>
      <c r="D133" s="51"/>
      <c r="E133" s="233"/>
      <c r="F133" s="233"/>
      <c r="G133" s="233"/>
      <c r="H133" s="233"/>
      <c r="I133" s="233"/>
      <c r="J133" s="233"/>
      <c r="K133" s="233"/>
      <c r="L133" s="34" t="s">
        <v>31</v>
      </c>
      <c r="M133" s="34" t="s">
        <v>30</v>
      </c>
      <c r="N133" s="107">
        <v>7060.6</v>
      </c>
      <c r="O133" s="107">
        <v>4299.7</v>
      </c>
      <c r="P133" s="104"/>
      <c r="Q133" s="142"/>
      <c r="R133" s="142">
        <v>1923.077</v>
      </c>
      <c r="S133" s="142">
        <v>1923.077</v>
      </c>
      <c r="T133" s="99"/>
    </row>
    <row r="134" spans="1:20" ht="225.75" customHeight="1">
      <c r="A134" s="258" t="s">
        <v>528</v>
      </c>
      <c r="B134" s="237">
        <v>2018</v>
      </c>
      <c r="C134" s="238"/>
      <c r="D134" s="233"/>
      <c r="E134" s="233"/>
      <c r="F134" s="233"/>
      <c r="G134" s="233"/>
      <c r="H134" s="233"/>
      <c r="I134" s="233"/>
      <c r="J134" s="233"/>
      <c r="K134" s="233"/>
      <c r="L134" s="51"/>
      <c r="M134" s="51"/>
      <c r="N134" s="108">
        <f t="shared" ref="N134:S134" si="87">SUM(N135:N139)</f>
        <v>1930896.5</v>
      </c>
      <c r="O134" s="108">
        <f t="shared" si="87"/>
        <v>1877884.5</v>
      </c>
      <c r="P134" s="108">
        <f t="shared" si="87"/>
        <v>1460106.5</v>
      </c>
      <c r="Q134" s="108">
        <f t="shared" si="87"/>
        <v>1651777.112</v>
      </c>
      <c r="R134" s="108">
        <f t="shared" si="87"/>
        <v>416777.08100000001</v>
      </c>
      <c r="S134" s="108">
        <f t="shared" si="87"/>
        <v>0</v>
      </c>
      <c r="T134" s="99"/>
    </row>
    <row r="135" spans="1:20" ht="15" customHeight="1">
      <c r="A135" s="258"/>
      <c r="B135" s="237"/>
      <c r="C135" s="238"/>
      <c r="D135" s="233"/>
      <c r="E135" s="233"/>
      <c r="F135" s="233"/>
      <c r="G135" s="233"/>
      <c r="H135" s="233"/>
      <c r="I135" s="233"/>
      <c r="J135" s="233"/>
      <c r="K135" s="233"/>
      <c r="L135" s="34" t="s">
        <v>32</v>
      </c>
      <c r="M135" s="34" t="s">
        <v>26</v>
      </c>
      <c r="N135" s="107">
        <v>272389.40000000002</v>
      </c>
      <c r="O135" s="107">
        <v>270169.7</v>
      </c>
      <c r="P135" s="107">
        <v>111363.6</v>
      </c>
      <c r="Q135" s="105"/>
      <c r="R135" s="105"/>
      <c r="S135" s="105"/>
      <c r="T135" s="99"/>
    </row>
    <row r="136" spans="1:20" ht="15.75" customHeight="1">
      <c r="A136" s="258"/>
      <c r="B136" s="237"/>
      <c r="C136" s="238"/>
      <c r="D136" s="233"/>
      <c r="E136" s="233"/>
      <c r="F136" s="233"/>
      <c r="G136" s="233"/>
      <c r="H136" s="233"/>
      <c r="I136" s="233"/>
      <c r="J136" s="233"/>
      <c r="K136" s="233"/>
      <c r="L136" s="34" t="s">
        <v>32</v>
      </c>
      <c r="M136" s="34" t="s">
        <v>27</v>
      </c>
      <c r="N136" s="107">
        <v>1658507.1</v>
      </c>
      <c r="O136" s="107">
        <v>1607714.8</v>
      </c>
      <c r="P136" s="107">
        <v>1348742.9</v>
      </c>
      <c r="Q136" s="142">
        <v>1651777.112</v>
      </c>
      <c r="R136" s="142">
        <v>416777.08100000001</v>
      </c>
      <c r="S136" s="105"/>
      <c r="T136" s="99"/>
    </row>
    <row r="137" spans="1:20" ht="15" customHeight="1">
      <c r="A137" s="258"/>
      <c r="B137" s="237"/>
      <c r="C137" s="238"/>
      <c r="D137" s="233"/>
      <c r="E137" s="233"/>
      <c r="F137" s="233"/>
      <c r="G137" s="233"/>
      <c r="H137" s="233"/>
      <c r="I137" s="233"/>
      <c r="J137" s="233"/>
      <c r="K137" s="233"/>
      <c r="L137" s="34" t="s">
        <v>32</v>
      </c>
      <c r="M137" s="34" t="s">
        <v>28</v>
      </c>
      <c r="N137" s="104">
        <v>0</v>
      </c>
      <c r="O137" s="104">
        <v>0</v>
      </c>
      <c r="P137" s="104">
        <v>0</v>
      </c>
      <c r="Q137" s="105"/>
      <c r="R137" s="105"/>
      <c r="S137" s="105"/>
      <c r="T137" s="99"/>
    </row>
    <row r="138" spans="1:20" ht="15" customHeight="1">
      <c r="A138" s="258"/>
      <c r="B138" s="237"/>
      <c r="C138" s="238"/>
      <c r="D138" s="233"/>
      <c r="E138" s="233"/>
      <c r="F138" s="233"/>
      <c r="G138" s="233"/>
      <c r="H138" s="233"/>
      <c r="I138" s="233"/>
      <c r="J138" s="233"/>
      <c r="K138" s="233"/>
      <c r="L138" s="34" t="s">
        <v>32</v>
      </c>
      <c r="M138" s="34" t="s">
        <v>32</v>
      </c>
      <c r="N138" s="104">
        <v>0</v>
      </c>
      <c r="O138" s="104">
        <v>0</v>
      </c>
      <c r="P138" s="104">
        <v>0</v>
      </c>
      <c r="Q138" s="105"/>
      <c r="R138" s="105"/>
      <c r="S138" s="105"/>
      <c r="T138" s="99"/>
    </row>
    <row r="139" spans="1:20" ht="15" customHeight="1">
      <c r="A139" s="258"/>
      <c r="B139" s="237"/>
      <c r="C139" s="238"/>
      <c r="D139" s="233"/>
      <c r="E139" s="233"/>
      <c r="F139" s="233"/>
      <c r="G139" s="233"/>
      <c r="H139" s="233"/>
      <c r="I139" s="233"/>
      <c r="J139" s="233"/>
      <c r="K139" s="233"/>
      <c r="L139" s="34" t="s">
        <v>32</v>
      </c>
      <c r="M139" s="34" t="s">
        <v>35</v>
      </c>
      <c r="N139" s="104">
        <v>0</v>
      </c>
      <c r="O139" s="104">
        <v>0</v>
      </c>
      <c r="P139" s="104">
        <v>0</v>
      </c>
      <c r="Q139" s="105"/>
      <c r="R139" s="105"/>
      <c r="S139" s="105"/>
      <c r="T139" s="99"/>
    </row>
    <row r="140" spans="1:20" ht="191.25">
      <c r="A140" s="54" t="s">
        <v>119</v>
      </c>
      <c r="B140" s="45">
        <v>2019</v>
      </c>
      <c r="C140" s="50"/>
      <c r="D140" s="51"/>
      <c r="E140" s="51"/>
      <c r="F140" s="51"/>
      <c r="G140" s="51"/>
      <c r="H140" s="51"/>
      <c r="I140" s="51"/>
      <c r="J140" s="51"/>
      <c r="K140" s="51"/>
      <c r="L140" s="112" t="s">
        <v>26</v>
      </c>
      <c r="M140" s="112" t="s">
        <v>34</v>
      </c>
      <c r="N140" s="106">
        <v>0</v>
      </c>
      <c r="O140" s="106">
        <v>0</v>
      </c>
      <c r="P140" s="106">
        <v>0</v>
      </c>
      <c r="Q140" s="106">
        <v>0</v>
      </c>
      <c r="R140" s="106">
        <v>0</v>
      </c>
      <c r="S140" s="106">
        <v>0</v>
      </c>
      <c r="T140" s="99"/>
    </row>
    <row r="141" spans="1:20" ht="45">
      <c r="A141" s="54" t="s">
        <v>452</v>
      </c>
      <c r="B141" s="45">
        <v>2020</v>
      </c>
      <c r="C141" s="50"/>
      <c r="D141" s="51"/>
      <c r="E141" s="51"/>
      <c r="F141" s="51"/>
      <c r="G141" s="51"/>
      <c r="H141" s="51"/>
      <c r="I141" s="51"/>
      <c r="J141" s="51"/>
      <c r="K141" s="51"/>
      <c r="L141" s="112" t="s">
        <v>26</v>
      </c>
      <c r="M141" s="112" t="s">
        <v>34</v>
      </c>
      <c r="N141" s="106">
        <v>0</v>
      </c>
      <c r="O141" s="106">
        <v>0</v>
      </c>
      <c r="P141" s="106">
        <v>0</v>
      </c>
      <c r="Q141" s="106">
        <v>0</v>
      </c>
      <c r="R141" s="106">
        <v>0</v>
      </c>
      <c r="S141" s="106">
        <v>0</v>
      </c>
      <c r="T141" s="99"/>
    </row>
    <row r="142" spans="1:20" ht="45">
      <c r="A142" s="54" t="s">
        <v>453</v>
      </c>
      <c r="B142" s="45">
        <v>2021</v>
      </c>
      <c r="C142" s="50"/>
      <c r="D142" s="51"/>
      <c r="E142" s="51"/>
      <c r="F142" s="51"/>
      <c r="G142" s="51"/>
      <c r="H142" s="51"/>
      <c r="I142" s="51"/>
      <c r="J142" s="51"/>
      <c r="K142" s="51"/>
      <c r="L142" s="34" t="s">
        <v>38</v>
      </c>
      <c r="M142" s="34" t="s">
        <v>26</v>
      </c>
      <c r="N142" s="104"/>
      <c r="O142" s="104"/>
      <c r="P142" s="104"/>
      <c r="Q142" s="105"/>
      <c r="R142" s="105"/>
      <c r="S142" s="105"/>
      <c r="T142" s="99"/>
    </row>
    <row r="143" spans="1:20" ht="33.75">
      <c r="A143" s="54" t="s">
        <v>454</v>
      </c>
      <c r="B143" s="45">
        <v>2022</v>
      </c>
      <c r="C143" s="50"/>
      <c r="D143" s="51"/>
      <c r="E143" s="51"/>
      <c r="F143" s="51"/>
      <c r="G143" s="51"/>
      <c r="H143" s="51"/>
      <c r="I143" s="51"/>
      <c r="J143" s="51"/>
      <c r="K143" s="51"/>
      <c r="L143" s="34" t="s">
        <v>38</v>
      </c>
      <c r="M143" s="34" t="s">
        <v>26</v>
      </c>
      <c r="N143" s="113">
        <v>0</v>
      </c>
      <c r="O143" s="106">
        <v>0</v>
      </c>
      <c r="P143" s="113">
        <v>0</v>
      </c>
      <c r="Q143" s="106">
        <v>0</v>
      </c>
      <c r="R143" s="106">
        <v>0</v>
      </c>
      <c r="S143" s="106">
        <v>0</v>
      </c>
      <c r="T143" s="99"/>
    </row>
    <row r="144" spans="1:20" ht="61.5" customHeight="1">
      <c r="A144" s="54" t="s">
        <v>455</v>
      </c>
      <c r="B144" s="45">
        <v>2023</v>
      </c>
      <c r="C144" s="50"/>
      <c r="D144" s="51"/>
      <c r="E144" s="51"/>
      <c r="F144" s="51"/>
      <c r="G144" s="51"/>
      <c r="H144" s="51"/>
      <c r="I144" s="51"/>
      <c r="J144" s="51"/>
      <c r="K144" s="51"/>
      <c r="L144" s="51"/>
      <c r="M144" s="51"/>
      <c r="N144" s="106">
        <v>0</v>
      </c>
      <c r="O144" s="106">
        <v>0</v>
      </c>
      <c r="P144" s="106">
        <v>0</v>
      </c>
      <c r="Q144" s="106">
        <v>0</v>
      </c>
      <c r="R144" s="106">
        <v>0</v>
      </c>
      <c r="S144" s="106">
        <v>0</v>
      </c>
      <c r="T144" s="99"/>
    </row>
    <row r="145" spans="1:20" ht="92.25" customHeight="1">
      <c r="A145" s="54" t="s">
        <v>456</v>
      </c>
      <c r="B145" s="45">
        <v>2024</v>
      </c>
      <c r="C145" s="50"/>
      <c r="D145" s="51"/>
      <c r="E145" s="51"/>
      <c r="F145" s="51"/>
      <c r="G145" s="51"/>
      <c r="H145" s="51"/>
      <c r="I145" s="51"/>
      <c r="J145" s="51"/>
      <c r="K145" s="51"/>
      <c r="L145" s="172" t="s">
        <v>26</v>
      </c>
      <c r="M145" s="172" t="s">
        <v>34</v>
      </c>
      <c r="N145" s="106">
        <v>0</v>
      </c>
      <c r="O145" s="106">
        <v>0</v>
      </c>
      <c r="P145" s="106">
        <v>0</v>
      </c>
      <c r="Q145" s="173">
        <v>8797</v>
      </c>
      <c r="R145" s="173">
        <v>6012</v>
      </c>
      <c r="S145" s="173">
        <v>0</v>
      </c>
      <c r="T145" s="99"/>
    </row>
    <row r="146" spans="1:20" ht="78.75" customHeight="1">
      <c r="A146" s="240" t="s">
        <v>457</v>
      </c>
      <c r="B146" s="237">
        <v>2025</v>
      </c>
      <c r="C146" s="238"/>
      <c r="D146" s="233"/>
      <c r="E146" s="233"/>
      <c r="F146" s="233"/>
      <c r="G146" s="233"/>
      <c r="H146" s="233"/>
      <c r="I146" s="233"/>
      <c r="J146" s="233"/>
      <c r="K146" s="233"/>
      <c r="L146" s="51"/>
      <c r="M146" s="51"/>
      <c r="N146" s="108">
        <f>N148+N149</f>
        <v>37929.599999999999</v>
      </c>
      <c r="O146" s="108">
        <f>O148+O149</f>
        <v>37506.300000000003</v>
      </c>
      <c r="P146" s="108">
        <f>P147+P148+P149</f>
        <v>15662.1</v>
      </c>
      <c r="Q146" s="108">
        <f>Q147+Q148+Q149</f>
        <v>22578.82</v>
      </c>
      <c r="R146" s="108">
        <f>R147+R148+R149</f>
        <v>0</v>
      </c>
      <c r="S146" s="108">
        <f>S147+S148+S149</f>
        <v>0</v>
      </c>
      <c r="T146" s="99"/>
    </row>
    <row r="147" spans="1:20" ht="12.75" customHeight="1">
      <c r="A147" s="240"/>
      <c r="B147" s="237"/>
      <c r="C147" s="238"/>
      <c r="D147" s="233"/>
      <c r="E147" s="233"/>
      <c r="F147" s="233"/>
      <c r="G147" s="233"/>
      <c r="H147" s="233"/>
      <c r="I147" s="233"/>
      <c r="J147" s="233"/>
      <c r="K147" s="233"/>
      <c r="L147" s="34" t="s">
        <v>33</v>
      </c>
      <c r="M147" s="34" t="s">
        <v>26</v>
      </c>
      <c r="N147" s="108"/>
      <c r="O147" s="108"/>
      <c r="P147" s="108"/>
      <c r="Q147" s="108"/>
      <c r="R147" s="108"/>
      <c r="S147" s="108"/>
      <c r="T147" s="99"/>
    </row>
    <row r="148" spans="1:20">
      <c r="A148" s="240"/>
      <c r="B148" s="237"/>
      <c r="C148" s="238"/>
      <c r="D148" s="233"/>
      <c r="E148" s="233"/>
      <c r="F148" s="233"/>
      <c r="G148" s="233"/>
      <c r="H148" s="233"/>
      <c r="I148" s="233"/>
      <c r="J148" s="233"/>
      <c r="K148" s="233"/>
      <c r="L148" s="34" t="s">
        <v>33</v>
      </c>
      <c r="M148" s="34" t="s">
        <v>27</v>
      </c>
      <c r="N148" s="107">
        <v>37929.599999999999</v>
      </c>
      <c r="O148" s="107">
        <v>37506.300000000003</v>
      </c>
      <c r="P148" s="107">
        <v>15662.1</v>
      </c>
      <c r="Q148" s="142">
        <v>22578.82</v>
      </c>
      <c r="R148" s="105">
        <v>0</v>
      </c>
      <c r="S148" s="105">
        <v>0</v>
      </c>
      <c r="T148" s="99"/>
    </row>
    <row r="149" spans="1:20">
      <c r="A149" s="240"/>
      <c r="B149" s="237"/>
      <c r="C149" s="238"/>
      <c r="D149" s="233"/>
      <c r="E149" s="233"/>
      <c r="F149" s="233"/>
      <c r="G149" s="233"/>
      <c r="H149" s="233"/>
      <c r="I149" s="233"/>
      <c r="J149" s="233"/>
      <c r="K149" s="233"/>
      <c r="L149" s="34" t="s">
        <v>33</v>
      </c>
      <c r="M149" s="34" t="s">
        <v>28</v>
      </c>
      <c r="N149" s="104"/>
      <c r="O149" s="104"/>
      <c r="P149" s="104"/>
      <c r="Q149" s="105"/>
      <c r="R149" s="105"/>
      <c r="S149" s="105"/>
      <c r="T149" s="99"/>
    </row>
    <row r="150" spans="1:20" ht="33.75" customHeight="1">
      <c r="A150" s="236" t="s">
        <v>458</v>
      </c>
      <c r="B150" s="250">
        <v>2026</v>
      </c>
      <c r="C150" s="50"/>
      <c r="D150" s="51"/>
      <c r="E150" s="233"/>
      <c r="F150" s="233"/>
      <c r="G150" s="233"/>
      <c r="H150" s="233"/>
      <c r="I150" s="233"/>
      <c r="J150" s="233"/>
      <c r="K150" s="233"/>
      <c r="L150" s="260" t="s">
        <v>30</v>
      </c>
      <c r="M150" s="260" t="s">
        <v>28</v>
      </c>
      <c r="N150" s="276">
        <v>0</v>
      </c>
      <c r="O150" s="276">
        <v>0</v>
      </c>
      <c r="P150" s="276">
        <v>0</v>
      </c>
      <c r="Q150" s="277">
        <v>3359.6</v>
      </c>
      <c r="R150" s="277">
        <v>3359.6</v>
      </c>
      <c r="S150" s="277">
        <v>3359.6</v>
      </c>
      <c r="T150" s="99"/>
    </row>
    <row r="151" spans="1:20">
      <c r="A151" s="236"/>
      <c r="B151" s="250"/>
      <c r="C151" s="50"/>
      <c r="D151" s="51"/>
      <c r="E151" s="233"/>
      <c r="F151" s="233"/>
      <c r="G151" s="233"/>
      <c r="H151" s="233"/>
      <c r="I151" s="233"/>
      <c r="J151" s="233"/>
      <c r="K151" s="233"/>
      <c r="L151" s="233"/>
      <c r="M151" s="233"/>
      <c r="N151" s="276"/>
      <c r="O151" s="276"/>
      <c r="P151" s="276"/>
      <c r="Q151" s="277"/>
      <c r="R151" s="277"/>
      <c r="S151" s="277"/>
      <c r="T151" s="99"/>
    </row>
    <row r="152" spans="1:20" ht="22.5">
      <c r="A152" s="54" t="s">
        <v>459</v>
      </c>
      <c r="B152" s="59">
        <v>2027</v>
      </c>
      <c r="C152" s="50"/>
      <c r="D152" s="51"/>
      <c r="E152" s="51"/>
      <c r="F152" s="51"/>
      <c r="G152" s="51"/>
      <c r="H152" s="51"/>
      <c r="I152" s="51"/>
      <c r="J152" s="51"/>
      <c r="K152" s="51"/>
      <c r="L152" s="34" t="s">
        <v>26</v>
      </c>
      <c r="M152" s="34" t="s">
        <v>34</v>
      </c>
      <c r="N152" s="104"/>
      <c r="O152" s="104"/>
      <c r="P152" s="104"/>
      <c r="Q152" s="105"/>
      <c r="R152" s="105"/>
      <c r="S152" s="105"/>
      <c r="T152" s="99"/>
    </row>
    <row r="153" spans="1:20" ht="29.25" customHeight="1">
      <c r="A153" s="240" t="s">
        <v>460</v>
      </c>
      <c r="B153" s="237">
        <v>2028</v>
      </c>
      <c r="C153" s="238"/>
      <c r="D153" s="233"/>
      <c r="E153" s="233"/>
      <c r="F153" s="233"/>
      <c r="G153" s="233"/>
      <c r="H153" s="233"/>
      <c r="I153" s="233"/>
      <c r="J153" s="233"/>
      <c r="K153" s="233"/>
      <c r="L153" s="51"/>
      <c r="M153" s="51"/>
      <c r="N153" s="114">
        <f t="shared" ref="N153:S153" si="88">N154+N155+N156</f>
        <v>23063.300000000003</v>
      </c>
      <c r="O153" s="114">
        <f t="shared" si="88"/>
        <v>20682.8</v>
      </c>
      <c r="P153" s="114">
        <f t="shared" si="88"/>
        <v>33477.599999999999</v>
      </c>
      <c r="Q153" s="114">
        <f t="shared" si="88"/>
        <v>40018.107000000004</v>
      </c>
      <c r="R153" s="114">
        <f t="shared" si="88"/>
        <v>30346.671000000002</v>
      </c>
      <c r="S153" s="114">
        <f t="shared" si="88"/>
        <v>21670.65</v>
      </c>
      <c r="T153" s="99"/>
    </row>
    <row r="154" spans="1:20">
      <c r="A154" s="240"/>
      <c r="B154" s="237"/>
      <c r="C154" s="238"/>
      <c r="D154" s="233"/>
      <c r="E154" s="233"/>
      <c r="F154" s="233"/>
      <c r="G154" s="233"/>
      <c r="H154" s="233"/>
      <c r="I154" s="233"/>
      <c r="J154" s="233"/>
      <c r="K154" s="233"/>
      <c r="L154" s="34" t="s">
        <v>26</v>
      </c>
      <c r="M154" s="34" t="s">
        <v>34</v>
      </c>
      <c r="N154" s="107">
        <v>719.4</v>
      </c>
      <c r="O154" s="107">
        <v>161.69999999999999</v>
      </c>
      <c r="P154" s="107">
        <v>719.4</v>
      </c>
      <c r="Q154" s="142">
        <v>719.4</v>
      </c>
      <c r="R154" s="142">
        <v>719.4</v>
      </c>
      <c r="S154" s="142">
        <v>719.4</v>
      </c>
      <c r="T154" s="99"/>
    </row>
    <row r="155" spans="1:20">
      <c r="A155" s="240"/>
      <c r="B155" s="237"/>
      <c r="C155" s="238"/>
      <c r="D155" s="233"/>
      <c r="E155" s="233"/>
      <c r="F155" s="233"/>
      <c r="G155" s="233"/>
      <c r="H155" s="233"/>
      <c r="I155" s="233"/>
      <c r="J155" s="233"/>
      <c r="K155" s="233"/>
      <c r="L155" s="34" t="s">
        <v>30</v>
      </c>
      <c r="M155" s="34" t="s">
        <v>28</v>
      </c>
      <c r="N155" s="107">
        <v>22343.9</v>
      </c>
      <c r="O155" s="107">
        <v>20521.099999999999</v>
      </c>
      <c r="P155" s="107">
        <v>32758.2</v>
      </c>
      <c r="Q155" s="142">
        <v>39298.707000000002</v>
      </c>
      <c r="R155" s="142">
        <v>29627.271000000001</v>
      </c>
      <c r="S155" s="142">
        <v>20951.25</v>
      </c>
      <c r="T155" s="99"/>
    </row>
    <row r="156" spans="1:20">
      <c r="A156" s="240"/>
      <c r="B156" s="237"/>
      <c r="C156" s="238"/>
      <c r="D156" s="233"/>
      <c r="E156" s="233"/>
      <c r="F156" s="233"/>
      <c r="G156" s="233"/>
      <c r="H156" s="233"/>
      <c r="I156" s="233"/>
      <c r="J156" s="233"/>
      <c r="K156" s="233"/>
      <c r="L156" s="34" t="s">
        <v>36</v>
      </c>
      <c r="M156" s="34" t="s">
        <v>28</v>
      </c>
      <c r="N156" s="104"/>
      <c r="O156" s="104"/>
      <c r="P156" s="104"/>
      <c r="Q156" s="105"/>
      <c r="R156" s="105"/>
      <c r="S156" s="105"/>
      <c r="T156" s="99"/>
    </row>
    <row r="157" spans="1:20" ht="56.25">
      <c r="A157" s="54" t="s">
        <v>461</v>
      </c>
      <c r="B157" s="45">
        <v>2029</v>
      </c>
      <c r="C157" s="50"/>
      <c r="D157" s="51"/>
      <c r="E157" s="51"/>
      <c r="F157" s="51"/>
      <c r="G157" s="51"/>
      <c r="H157" s="51"/>
      <c r="I157" s="51"/>
      <c r="J157" s="51"/>
      <c r="K157" s="51"/>
      <c r="L157" s="34" t="s">
        <v>31</v>
      </c>
      <c r="M157" s="34" t="s">
        <v>30</v>
      </c>
      <c r="N157" s="111"/>
      <c r="O157" s="106"/>
      <c r="P157" s="111"/>
      <c r="Q157" s="106"/>
      <c r="R157" s="106"/>
      <c r="S157" s="106"/>
      <c r="T157" s="99"/>
    </row>
    <row r="158" spans="1:20" ht="251.25" customHeight="1">
      <c r="A158" s="240" t="s">
        <v>170</v>
      </c>
      <c r="B158" s="237">
        <v>2030</v>
      </c>
      <c r="C158" s="238"/>
      <c r="D158" s="233"/>
      <c r="E158" s="233"/>
      <c r="F158" s="233"/>
      <c r="G158" s="233"/>
      <c r="H158" s="233"/>
      <c r="I158" s="233"/>
      <c r="J158" s="233"/>
      <c r="K158" s="233"/>
      <c r="L158" s="51"/>
      <c r="M158" s="51"/>
      <c r="N158" s="111">
        <f t="shared" ref="N158:S158" si="89">N159+N160</f>
        <v>2995510.9</v>
      </c>
      <c r="O158" s="111">
        <f t="shared" si="89"/>
        <v>2906708.8</v>
      </c>
      <c r="P158" s="111">
        <f t="shared" si="89"/>
        <v>2861951.6</v>
      </c>
      <c r="Q158" s="111">
        <f>Q159+Q160</f>
        <v>2425090.6239999998</v>
      </c>
      <c r="R158" s="111">
        <f t="shared" si="89"/>
        <v>2268741.4879999999</v>
      </c>
      <c r="S158" s="111">
        <f t="shared" si="89"/>
        <v>2335939.156</v>
      </c>
      <c r="T158" s="99"/>
    </row>
    <row r="159" spans="1:20">
      <c r="A159" s="240"/>
      <c r="B159" s="237"/>
      <c r="C159" s="238"/>
      <c r="D159" s="233"/>
      <c r="E159" s="233"/>
      <c r="F159" s="233"/>
      <c r="G159" s="233"/>
      <c r="H159" s="233"/>
      <c r="I159" s="233"/>
      <c r="J159" s="233"/>
      <c r="K159" s="233"/>
      <c r="L159" s="143" t="s">
        <v>29</v>
      </c>
      <c r="M159" s="143" t="s">
        <v>30</v>
      </c>
      <c r="N159" s="104"/>
      <c r="O159" s="104"/>
      <c r="P159" s="104"/>
      <c r="Q159" s="142">
        <v>992.875</v>
      </c>
      <c r="R159" s="105"/>
      <c r="S159" s="105"/>
      <c r="T159" s="99"/>
    </row>
    <row r="160" spans="1:20">
      <c r="A160" s="240"/>
      <c r="B160" s="237"/>
      <c r="C160" s="238"/>
      <c r="D160" s="233"/>
      <c r="E160" s="233"/>
      <c r="F160" s="233"/>
      <c r="G160" s="233"/>
      <c r="H160" s="233"/>
      <c r="I160" s="233"/>
      <c r="J160" s="233"/>
      <c r="K160" s="233"/>
      <c r="L160" s="34" t="s">
        <v>30</v>
      </c>
      <c r="M160" s="34" t="s">
        <v>28</v>
      </c>
      <c r="N160" s="107">
        <v>2995510.9</v>
      </c>
      <c r="O160" s="107">
        <v>2906708.8</v>
      </c>
      <c r="P160" s="107">
        <v>2861951.6</v>
      </c>
      <c r="Q160" s="142">
        <f>2427457.349-3359.6</f>
        <v>2424097.7489999998</v>
      </c>
      <c r="R160" s="142">
        <f>2272101.088-3359.6</f>
        <v>2268741.4879999999</v>
      </c>
      <c r="S160" s="142">
        <f>2339298.756-3359.6</f>
        <v>2335939.156</v>
      </c>
      <c r="T160" s="99"/>
    </row>
    <row r="161" spans="1:20">
      <c r="A161" s="240"/>
      <c r="B161" s="237"/>
      <c r="C161" s="238"/>
      <c r="D161" s="233"/>
      <c r="E161" s="233"/>
      <c r="F161" s="233"/>
      <c r="G161" s="233"/>
      <c r="H161" s="233"/>
      <c r="I161" s="233"/>
      <c r="J161" s="233"/>
      <c r="K161" s="233"/>
      <c r="L161" s="34" t="s">
        <v>30</v>
      </c>
      <c r="M161" s="34" t="s">
        <v>30</v>
      </c>
      <c r="N161" s="104"/>
      <c r="O161" s="104"/>
      <c r="P161" s="104"/>
      <c r="Q161" s="105"/>
      <c r="R161" s="105"/>
      <c r="S161" s="105"/>
      <c r="T161" s="99"/>
    </row>
    <row r="162" spans="1:20" ht="43.5" customHeight="1">
      <c r="A162" s="212" t="s">
        <v>529</v>
      </c>
      <c r="B162" s="251">
        <v>2031</v>
      </c>
      <c r="C162" s="254"/>
      <c r="D162" s="145"/>
      <c r="E162" s="146"/>
      <c r="F162" s="146"/>
      <c r="G162" s="146"/>
      <c r="H162" s="146"/>
      <c r="I162" s="146"/>
      <c r="J162" s="146"/>
      <c r="K162" s="146"/>
      <c r="L162" s="58"/>
      <c r="M162" s="58"/>
      <c r="N162" s="160">
        <f t="shared" ref="N162:S162" si="90">N163+N164</f>
        <v>247</v>
      </c>
      <c r="O162" s="160">
        <f t="shared" si="90"/>
        <v>247</v>
      </c>
      <c r="P162" s="160">
        <f t="shared" si="90"/>
        <v>985.5</v>
      </c>
      <c r="Q162" s="160">
        <f t="shared" si="90"/>
        <v>6101.6270000000004</v>
      </c>
      <c r="R162" s="160">
        <f t="shared" si="90"/>
        <v>2564.5309999999999</v>
      </c>
      <c r="S162" s="160">
        <f t="shared" si="90"/>
        <v>2599.6619999999998</v>
      </c>
      <c r="T162" s="99"/>
    </row>
    <row r="163" spans="1:20" ht="177" customHeight="1">
      <c r="A163" s="273"/>
      <c r="B163" s="274"/>
      <c r="C163" s="275"/>
      <c r="D163" s="145"/>
      <c r="E163" s="146"/>
      <c r="F163" s="146"/>
      <c r="G163" s="146"/>
      <c r="H163" s="146"/>
      <c r="I163" s="146"/>
      <c r="J163" s="146"/>
      <c r="K163" s="146"/>
      <c r="L163" s="58" t="s">
        <v>29</v>
      </c>
      <c r="M163" s="58" t="s">
        <v>30</v>
      </c>
      <c r="N163" s="160"/>
      <c r="O163" s="160"/>
      <c r="P163" s="160"/>
      <c r="Q163" s="161">
        <v>2301.627</v>
      </c>
      <c r="R163" s="161">
        <v>2564.5309999999999</v>
      </c>
      <c r="S163" s="161">
        <v>2599.6619999999998</v>
      </c>
      <c r="T163" s="99"/>
    </row>
    <row r="164" spans="1:20" ht="117" customHeight="1">
      <c r="A164" s="273"/>
      <c r="B164" s="274"/>
      <c r="C164" s="275"/>
      <c r="D164" s="164"/>
      <c r="E164" s="162"/>
      <c r="F164" s="162"/>
      <c r="G164" s="162"/>
      <c r="H164" s="162"/>
      <c r="I164" s="162"/>
      <c r="J164" s="162"/>
      <c r="K164" s="162"/>
      <c r="L164" s="163" t="s">
        <v>29</v>
      </c>
      <c r="M164" s="163" t="s">
        <v>39</v>
      </c>
      <c r="N164" s="170">
        <v>247</v>
      </c>
      <c r="O164" s="170">
        <v>247</v>
      </c>
      <c r="P164" s="170">
        <v>985.5</v>
      </c>
      <c r="Q164" s="171">
        <v>3800</v>
      </c>
      <c r="R164" s="171">
        <v>0</v>
      </c>
      <c r="S164" s="171">
        <v>0</v>
      </c>
      <c r="T164" s="99"/>
    </row>
    <row r="165" spans="1:20" ht="112.5" customHeight="1">
      <c r="A165" s="70" t="s">
        <v>530</v>
      </c>
      <c r="B165" s="66">
        <v>2032</v>
      </c>
      <c r="C165" s="65"/>
      <c r="D165" s="47"/>
      <c r="E165" s="47"/>
      <c r="F165" s="47"/>
      <c r="G165" s="47"/>
      <c r="H165" s="47"/>
      <c r="I165" s="47"/>
      <c r="J165" s="47"/>
      <c r="K165" s="47"/>
      <c r="L165" s="34" t="s">
        <v>26</v>
      </c>
      <c r="M165" s="34" t="s">
        <v>34</v>
      </c>
      <c r="N165" s="104"/>
      <c r="O165" s="104"/>
      <c r="P165" s="104"/>
      <c r="Q165" s="105"/>
      <c r="R165" s="105"/>
      <c r="S165" s="105"/>
      <c r="T165" s="99"/>
    </row>
    <row r="166" spans="1:20" ht="128.25" customHeight="1">
      <c r="A166" s="54" t="s">
        <v>189</v>
      </c>
      <c r="B166" s="45">
        <v>2033</v>
      </c>
      <c r="C166" s="50"/>
      <c r="D166" s="51"/>
      <c r="E166" s="51"/>
      <c r="F166" s="51"/>
      <c r="G166" s="51"/>
      <c r="H166" s="51"/>
      <c r="I166" s="51"/>
      <c r="J166" s="51"/>
      <c r="K166" s="51"/>
      <c r="L166" s="51"/>
      <c r="M166" s="51"/>
      <c r="N166" s="106">
        <v>0</v>
      </c>
      <c r="O166" s="106">
        <v>0</v>
      </c>
      <c r="P166" s="106">
        <v>0</v>
      </c>
      <c r="Q166" s="106">
        <v>0</v>
      </c>
      <c r="R166" s="106">
        <v>0</v>
      </c>
      <c r="S166" s="106">
        <v>0</v>
      </c>
      <c r="T166" s="99"/>
    </row>
    <row r="167" spans="1:20" ht="157.5" customHeight="1">
      <c r="A167" s="236" t="s">
        <v>190</v>
      </c>
      <c r="B167" s="237">
        <v>2034</v>
      </c>
      <c r="C167" s="238"/>
      <c r="D167" s="233"/>
      <c r="E167" s="233"/>
      <c r="F167" s="233"/>
      <c r="G167" s="233"/>
      <c r="H167" s="233"/>
      <c r="I167" s="233"/>
      <c r="J167" s="233"/>
      <c r="K167" s="233"/>
      <c r="L167" s="34"/>
      <c r="M167" s="34"/>
      <c r="N167" s="104">
        <f t="shared" ref="N167:S167" si="91">N168+N169</f>
        <v>0</v>
      </c>
      <c r="O167" s="104">
        <f t="shared" si="91"/>
        <v>0</v>
      </c>
      <c r="P167" s="104">
        <f t="shared" si="91"/>
        <v>0</v>
      </c>
      <c r="Q167" s="105">
        <f t="shared" si="91"/>
        <v>0</v>
      </c>
      <c r="R167" s="105">
        <f t="shared" si="91"/>
        <v>0</v>
      </c>
      <c r="S167" s="105">
        <f t="shared" si="91"/>
        <v>0</v>
      </c>
      <c r="T167" s="99"/>
    </row>
    <row r="168" spans="1:20">
      <c r="A168" s="236"/>
      <c r="B168" s="237"/>
      <c r="C168" s="238"/>
      <c r="D168" s="233"/>
      <c r="E168" s="233"/>
      <c r="F168" s="233"/>
      <c r="G168" s="233"/>
      <c r="H168" s="233"/>
      <c r="I168" s="233"/>
      <c r="J168" s="233"/>
      <c r="K168" s="233"/>
      <c r="L168" s="34" t="s">
        <v>28</v>
      </c>
      <c r="M168" s="34" t="s">
        <v>35</v>
      </c>
      <c r="N168" s="104"/>
      <c r="O168" s="104"/>
      <c r="P168" s="104"/>
      <c r="Q168" s="105"/>
      <c r="R168" s="105"/>
      <c r="S168" s="105"/>
      <c r="T168" s="99"/>
    </row>
    <row r="169" spans="1:20">
      <c r="A169" s="236"/>
      <c r="B169" s="237"/>
      <c r="C169" s="238"/>
      <c r="D169" s="233"/>
      <c r="E169" s="233"/>
      <c r="F169" s="233"/>
      <c r="G169" s="233"/>
      <c r="H169" s="233"/>
      <c r="I169" s="233"/>
      <c r="J169" s="233"/>
      <c r="K169" s="233"/>
      <c r="L169" s="34" t="s">
        <v>28</v>
      </c>
      <c r="M169" s="34" t="s">
        <v>36</v>
      </c>
      <c r="N169" s="104"/>
      <c r="O169" s="104"/>
      <c r="P169" s="104"/>
      <c r="Q169" s="105"/>
      <c r="R169" s="105"/>
      <c r="S169" s="105"/>
      <c r="T169" s="99"/>
    </row>
    <row r="170" spans="1:20" ht="45">
      <c r="A170" s="54" t="s">
        <v>466</v>
      </c>
      <c r="B170" s="45">
        <v>2035</v>
      </c>
      <c r="C170" s="50"/>
      <c r="D170" s="51"/>
      <c r="E170" s="51"/>
      <c r="F170" s="51"/>
      <c r="G170" s="51"/>
      <c r="H170" s="51"/>
      <c r="I170" s="51"/>
      <c r="J170" s="51"/>
      <c r="K170" s="51"/>
      <c r="L170" s="34"/>
      <c r="M170" s="34"/>
      <c r="N170" s="104">
        <f t="shared" ref="N170:S170" si="92">N171+N172</f>
        <v>0</v>
      </c>
      <c r="O170" s="104">
        <f t="shared" si="92"/>
        <v>0</v>
      </c>
      <c r="P170" s="104">
        <f t="shared" si="92"/>
        <v>0</v>
      </c>
      <c r="Q170" s="105">
        <f t="shared" si="92"/>
        <v>0</v>
      </c>
      <c r="R170" s="105">
        <f t="shared" si="92"/>
        <v>0</v>
      </c>
      <c r="S170" s="105">
        <f t="shared" si="92"/>
        <v>0</v>
      </c>
      <c r="T170" s="99"/>
    </row>
    <row r="171" spans="1:20">
      <c r="A171" s="54"/>
      <c r="B171" s="45"/>
      <c r="C171" s="50"/>
      <c r="D171" s="51"/>
      <c r="E171" s="51"/>
      <c r="F171" s="51"/>
      <c r="G171" s="51"/>
      <c r="H171" s="51"/>
      <c r="I171" s="51"/>
      <c r="J171" s="51"/>
      <c r="K171" s="51"/>
      <c r="L171" s="34" t="s">
        <v>28</v>
      </c>
      <c r="M171" s="34" t="s">
        <v>35</v>
      </c>
      <c r="N171" s="104"/>
      <c r="O171" s="104"/>
      <c r="P171" s="104"/>
      <c r="Q171" s="105"/>
      <c r="R171" s="105"/>
      <c r="S171" s="105"/>
      <c r="T171" s="99"/>
    </row>
    <row r="172" spans="1:20">
      <c r="A172" s="54"/>
      <c r="B172" s="45"/>
      <c r="C172" s="50"/>
      <c r="D172" s="51"/>
      <c r="E172" s="51"/>
      <c r="F172" s="51"/>
      <c r="G172" s="51"/>
      <c r="H172" s="51"/>
      <c r="I172" s="51"/>
      <c r="J172" s="51"/>
      <c r="K172" s="51"/>
      <c r="L172" s="34" t="s">
        <v>28</v>
      </c>
      <c r="M172" s="34" t="s">
        <v>36</v>
      </c>
      <c r="N172" s="104"/>
      <c r="O172" s="104"/>
      <c r="P172" s="104"/>
      <c r="Q172" s="105"/>
      <c r="R172" s="105"/>
      <c r="S172" s="105"/>
      <c r="T172" s="99"/>
    </row>
    <row r="173" spans="1:20" ht="91.5" customHeight="1">
      <c r="A173" s="54" t="s">
        <v>467</v>
      </c>
      <c r="B173" s="45">
        <v>2036</v>
      </c>
      <c r="C173" s="50"/>
      <c r="D173" s="51"/>
      <c r="E173" s="51"/>
      <c r="F173" s="51"/>
      <c r="G173" s="51"/>
      <c r="H173" s="51"/>
      <c r="I173" s="51"/>
      <c r="J173" s="51"/>
      <c r="K173" s="51"/>
      <c r="L173" s="51"/>
      <c r="M173" s="51"/>
      <c r="N173" s="106">
        <v>0</v>
      </c>
      <c r="O173" s="106">
        <v>0</v>
      </c>
      <c r="P173" s="106">
        <v>0</v>
      </c>
      <c r="Q173" s="106">
        <v>0</v>
      </c>
      <c r="R173" s="106">
        <v>0</v>
      </c>
      <c r="S173" s="106">
        <v>0</v>
      </c>
      <c r="T173" s="99"/>
    </row>
    <row r="174" spans="1:20" ht="91.5" customHeight="1">
      <c r="A174" s="182"/>
      <c r="B174" s="181">
        <v>2037</v>
      </c>
      <c r="C174" s="50"/>
      <c r="D174" s="51"/>
      <c r="E174" s="51"/>
      <c r="F174" s="51"/>
      <c r="G174" s="51"/>
      <c r="H174" s="51"/>
      <c r="I174" s="51"/>
      <c r="J174" s="51"/>
      <c r="K174" s="51"/>
      <c r="L174" s="51"/>
      <c r="M174" s="51"/>
      <c r="N174" s="106"/>
      <c r="O174" s="106"/>
      <c r="P174" s="106"/>
      <c r="Q174" s="106"/>
      <c r="R174" s="106"/>
      <c r="S174" s="106"/>
      <c r="T174" s="99"/>
    </row>
    <row r="175" spans="1:20" ht="33.75">
      <c r="A175" s="54" t="s">
        <v>468</v>
      </c>
      <c r="B175" s="45">
        <v>2038</v>
      </c>
      <c r="C175" s="50"/>
      <c r="D175" s="51"/>
      <c r="E175" s="51"/>
      <c r="F175" s="51"/>
      <c r="G175" s="51"/>
      <c r="H175" s="51"/>
      <c r="I175" s="51"/>
      <c r="J175" s="51"/>
      <c r="K175" s="51"/>
      <c r="L175" s="34"/>
      <c r="M175" s="34"/>
      <c r="N175" s="104">
        <f t="shared" ref="N175:S175" si="93">N176+N177</f>
        <v>0</v>
      </c>
      <c r="O175" s="104">
        <f t="shared" si="93"/>
        <v>0</v>
      </c>
      <c r="P175" s="104">
        <f t="shared" si="93"/>
        <v>0</v>
      </c>
      <c r="Q175" s="105">
        <f t="shared" si="93"/>
        <v>0</v>
      </c>
      <c r="R175" s="105">
        <f t="shared" si="93"/>
        <v>0</v>
      </c>
      <c r="S175" s="105">
        <f t="shared" si="93"/>
        <v>0</v>
      </c>
      <c r="T175" s="99"/>
    </row>
    <row r="176" spans="1:20">
      <c r="A176" s="68"/>
      <c r="B176" s="66"/>
      <c r="C176" s="50"/>
      <c r="D176" s="51"/>
      <c r="E176" s="51"/>
      <c r="F176" s="51"/>
      <c r="G176" s="51"/>
      <c r="H176" s="51"/>
      <c r="I176" s="51"/>
      <c r="J176" s="51"/>
      <c r="K176" s="73"/>
      <c r="L176" s="34" t="s">
        <v>28</v>
      </c>
      <c r="M176" s="34" t="s">
        <v>35</v>
      </c>
      <c r="N176" s="104"/>
      <c r="O176" s="104"/>
      <c r="P176" s="104"/>
      <c r="Q176" s="105"/>
      <c r="R176" s="105"/>
      <c r="S176" s="105"/>
      <c r="T176" s="99"/>
    </row>
    <row r="177" spans="1:20">
      <c r="A177" s="68"/>
      <c r="B177" s="66"/>
      <c r="C177" s="50"/>
      <c r="D177" s="51"/>
      <c r="E177" s="51"/>
      <c r="F177" s="51"/>
      <c r="G177" s="51"/>
      <c r="H177" s="51"/>
      <c r="I177" s="51"/>
      <c r="J177" s="51"/>
      <c r="K177" s="73"/>
      <c r="L177" s="34" t="s">
        <v>28</v>
      </c>
      <c r="M177" s="34" t="s">
        <v>36</v>
      </c>
      <c r="N177" s="104"/>
      <c r="O177" s="104"/>
      <c r="P177" s="104"/>
      <c r="Q177" s="105"/>
      <c r="R177" s="105"/>
      <c r="S177" s="105"/>
      <c r="T177" s="99"/>
    </row>
    <row r="178" spans="1:20" ht="90" customHeight="1">
      <c r="A178" s="236" t="s">
        <v>531</v>
      </c>
      <c r="B178" s="237">
        <v>2039</v>
      </c>
      <c r="C178" s="238"/>
      <c r="D178" s="233"/>
      <c r="E178" s="233"/>
      <c r="F178" s="233"/>
      <c r="G178" s="233"/>
      <c r="H178" s="233"/>
      <c r="I178" s="233"/>
      <c r="J178" s="233"/>
      <c r="K178" s="233"/>
      <c r="L178" s="51"/>
      <c r="M178" s="51"/>
      <c r="N178" s="101">
        <f t="shared" ref="N178:S178" si="94">SUM(N179:N184)</f>
        <v>0</v>
      </c>
      <c r="O178" s="101">
        <f t="shared" si="94"/>
        <v>0</v>
      </c>
      <c r="P178" s="101">
        <f t="shared" si="94"/>
        <v>0</v>
      </c>
      <c r="Q178" s="101">
        <f t="shared" si="94"/>
        <v>0</v>
      </c>
      <c r="R178" s="101">
        <f t="shared" si="94"/>
        <v>0</v>
      </c>
      <c r="S178" s="101">
        <f t="shared" si="94"/>
        <v>0</v>
      </c>
      <c r="T178" s="99"/>
    </row>
    <row r="179" spans="1:20">
      <c r="A179" s="236"/>
      <c r="B179" s="237"/>
      <c r="C179" s="238"/>
      <c r="D179" s="233"/>
      <c r="E179" s="233"/>
      <c r="F179" s="233"/>
      <c r="G179" s="233"/>
      <c r="H179" s="233"/>
      <c r="I179" s="233"/>
      <c r="J179" s="233"/>
      <c r="K179" s="233"/>
      <c r="L179" s="34" t="s">
        <v>26</v>
      </c>
      <c r="M179" s="34" t="s">
        <v>34</v>
      </c>
      <c r="N179" s="104"/>
      <c r="O179" s="104"/>
      <c r="P179" s="104"/>
      <c r="Q179" s="105"/>
      <c r="R179" s="105"/>
      <c r="S179" s="105"/>
      <c r="T179" s="99"/>
    </row>
    <row r="180" spans="1:20">
      <c r="A180" s="236"/>
      <c r="B180" s="237"/>
      <c r="C180" s="238"/>
      <c r="D180" s="233"/>
      <c r="E180" s="233"/>
      <c r="F180" s="233"/>
      <c r="G180" s="233"/>
      <c r="H180" s="233"/>
      <c r="I180" s="233"/>
      <c r="J180" s="233"/>
      <c r="K180" s="233"/>
      <c r="L180" s="34" t="s">
        <v>29</v>
      </c>
      <c r="M180" s="34" t="s">
        <v>39</v>
      </c>
      <c r="N180" s="104"/>
      <c r="O180" s="104"/>
      <c r="P180" s="104"/>
      <c r="Q180" s="105"/>
      <c r="R180" s="105"/>
      <c r="S180" s="105"/>
      <c r="T180" s="99"/>
    </row>
    <row r="181" spans="1:20">
      <c r="A181" s="236"/>
      <c r="B181" s="237"/>
      <c r="C181" s="238"/>
      <c r="D181" s="233"/>
      <c r="E181" s="233"/>
      <c r="F181" s="233"/>
      <c r="G181" s="233"/>
      <c r="H181" s="233"/>
      <c r="I181" s="233"/>
      <c r="J181" s="233"/>
      <c r="K181" s="233"/>
      <c r="L181" s="34" t="s">
        <v>32</v>
      </c>
      <c r="M181" s="34" t="s">
        <v>32</v>
      </c>
      <c r="N181" s="104"/>
      <c r="O181" s="104"/>
      <c r="P181" s="104"/>
      <c r="Q181" s="105"/>
      <c r="R181" s="105"/>
      <c r="S181" s="105"/>
      <c r="T181" s="99"/>
    </row>
    <row r="182" spans="1:20">
      <c r="A182" s="236"/>
      <c r="B182" s="237"/>
      <c r="C182" s="238"/>
      <c r="D182" s="233"/>
      <c r="E182" s="233"/>
      <c r="F182" s="233"/>
      <c r="G182" s="233"/>
      <c r="H182" s="233"/>
      <c r="I182" s="233"/>
      <c r="J182" s="233"/>
      <c r="K182" s="233"/>
      <c r="L182" s="34" t="s">
        <v>38</v>
      </c>
      <c r="M182" s="34" t="s">
        <v>26</v>
      </c>
      <c r="N182" s="104"/>
      <c r="O182" s="104"/>
      <c r="P182" s="104"/>
      <c r="Q182" s="105"/>
      <c r="R182" s="105"/>
      <c r="S182" s="105"/>
      <c r="T182" s="99"/>
    </row>
    <row r="183" spans="1:20">
      <c r="A183" s="236"/>
      <c r="B183" s="237"/>
      <c r="C183" s="238"/>
      <c r="D183" s="233"/>
      <c r="E183" s="233"/>
      <c r="F183" s="233"/>
      <c r="G183" s="233"/>
      <c r="H183" s="233"/>
      <c r="I183" s="233"/>
      <c r="J183" s="233"/>
      <c r="K183" s="233"/>
      <c r="L183" s="34" t="s">
        <v>38</v>
      </c>
      <c r="M183" s="34" t="s">
        <v>29</v>
      </c>
      <c r="N183" s="104"/>
      <c r="O183" s="104"/>
      <c r="P183" s="104"/>
      <c r="Q183" s="105"/>
      <c r="R183" s="105"/>
      <c r="S183" s="105"/>
      <c r="T183" s="99"/>
    </row>
    <row r="184" spans="1:20">
      <c r="A184" s="236"/>
      <c r="B184" s="237"/>
      <c r="C184" s="238"/>
      <c r="D184" s="233"/>
      <c r="E184" s="233"/>
      <c r="F184" s="233"/>
      <c r="G184" s="233"/>
      <c r="H184" s="233"/>
      <c r="I184" s="233"/>
      <c r="J184" s="233"/>
      <c r="K184" s="233"/>
      <c r="L184" s="34" t="s">
        <v>33</v>
      </c>
      <c r="M184" s="34" t="s">
        <v>27</v>
      </c>
      <c r="N184" s="104"/>
      <c r="O184" s="104"/>
      <c r="P184" s="104"/>
      <c r="Q184" s="105"/>
      <c r="R184" s="105"/>
      <c r="S184" s="105"/>
      <c r="T184" s="99"/>
    </row>
    <row r="185" spans="1:20" ht="39" customHeight="1">
      <c r="A185" s="236" t="s">
        <v>470</v>
      </c>
      <c r="B185" s="237">
        <v>2040</v>
      </c>
      <c r="C185" s="238"/>
      <c r="D185" s="233"/>
      <c r="E185" s="233"/>
      <c r="F185" s="233"/>
      <c r="G185" s="233"/>
      <c r="H185" s="233"/>
      <c r="I185" s="233"/>
      <c r="J185" s="233"/>
      <c r="K185" s="233"/>
      <c r="L185" s="51"/>
      <c r="M185" s="51"/>
      <c r="N185" s="101">
        <f t="shared" ref="N185:S185" si="95">SUM(N186:N189)</f>
        <v>0</v>
      </c>
      <c r="O185" s="101">
        <f t="shared" si="95"/>
        <v>0</v>
      </c>
      <c r="P185" s="101">
        <f t="shared" si="95"/>
        <v>0</v>
      </c>
      <c r="Q185" s="101">
        <f t="shared" si="95"/>
        <v>0</v>
      </c>
      <c r="R185" s="101">
        <f t="shared" si="95"/>
        <v>0</v>
      </c>
      <c r="S185" s="101">
        <f t="shared" si="95"/>
        <v>0</v>
      </c>
      <c r="T185" s="99"/>
    </row>
    <row r="186" spans="1:20">
      <c r="A186" s="236"/>
      <c r="B186" s="237"/>
      <c r="C186" s="238"/>
      <c r="D186" s="233"/>
      <c r="E186" s="233"/>
      <c r="F186" s="233"/>
      <c r="G186" s="233"/>
      <c r="H186" s="233"/>
      <c r="I186" s="233"/>
      <c r="J186" s="233"/>
      <c r="K186" s="233"/>
      <c r="L186" s="34" t="s">
        <v>26</v>
      </c>
      <c r="M186" s="34" t="s">
        <v>34</v>
      </c>
      <c r="N186" s="104"/>
      <c r="O186" s="104"/>
      <c r="P186" s="104"/>
      <c r="Q186" s="105"/>
      <c r="R186" s="105"/>
      <c r="S186" s="105"/>
      <c r="T186" s="99"/>
    </row>
    <row r="187" spans="1:20">
      <c r="A187" s="236"/>
      <c r="B187" s="237"/>
      <c r="C187" s="238"/>
      <c r="D187" s="233"/>
      <c r="E187" s="233"/>
      <c r="F187" s="233"/>
      <c r="G187" s="233"/>
      <c r="H187" s="233"/>
      <c r="I187" s="233"/>
      <c r="J187" s="233"/>
      <c r="K187" s="233"/>
      <c r="L187" s="34" t="s">
        <v>32</v>
      </c>
      <c r="M187" s="34" t="s">
        <v>32</v>
      </c>
      <c r="N187" s="104"/>
      <c r="O187" s="104"/>
      <c r="P187" s="104"/>
      <c r="Q187" s="105"/>
      <c r="R187" s="105"/>
      <c r="S187" s="105"/>
      <c r="T187" s="99"/>
    </row>
    <row r="188" spans="1:20">
      <c r="A188" s="236"/>
      <c r="B188" s="237"/>
      <c r="C188" s="238"/>
      <c r="D188" s="233"/>
      <c r="E188" s="233"/>
      <c r="F188" s="233"/>
      <c r="G188" s="233"/>
      <c r="H188" s="233"/>
      <c r="I188" s="233"/>
      <c r="J188" s="233"/>
      <c r="K188" s="233"/>
      <c r="L188" s="34" t="s">
        <v>32</v>
      </c>
      <c r="M188" s="34" t="s">
        <v>35</v>
      </c>
      <c r="N188" s="104"/>
      <c r="O188" s="104"/>
      <c r="P188" s="104"/>
      <c r="Q188" s="105"/>
      <c r="R188" s="105"/>
      <c r="S188" s="105"/>
      <c r="T188" s="99"/>
    </row>
    <row r="189" spans="1:20">
      <c r="A189" s="236"/>
      <c r="B189" s="237"/>
      <c r="C189" s="238"/>
      <c r="D189" s="233"/>
      <c r="E189" s="233"/>
      <c r="F189" s="233"/>
      <c r="G189" s="233"/>
      <c r="H189" s="233"/>
      <c r="I189" s="233"/>
      <c r="J189" s="233"/>
      <c r="K189" s="233"/>
      <c r="L189" s="34" t="s">
        <v>38</v>
      </c>
      <c r="M189" s="34" t="s">
        <v>26</v>
      </c>
      <c r="N189" s="104"/>
      <c r="O189" s="104"/>
      <c r="P189" s="104"/>
      <c r="Q189" s="105"/>
      <c r="R189" s="105"/>
      <c r="S189" s="105"/>
      <c r="T189" s="99"/>
    </row>
    <row r="190" spans="1:20" ht="117" customHeight="1">
      <c r="A190" s="54" t="s">
        <v>532</v>
      </c>
      <c r="B190" s="45">
        <v>2041</v>
      </c>
      <c r="C190" s="50"/>
      <c r="D190" s="51"/>
      <c r="E190" s="51"/>
      <c r="F190" s="51"/>
      <c r="G190" s="51"/>
      <c r="H190" s="51"/>
      <c r="I190" s="51"/>
      <c r="J190" s="51"/>
      <c r="K190" s="51"/>
      <c r="L190" s="51"/>
      <c r="M190" s="51"/>
      <c r="N190" s="106">
        <v>0</v>
      </c>
      <c r="O190" s="106">
        <v>0</v>
      </c>
      <c r="P190" s="106">
        <v>0</v>
      </c>
      <c r="Q190" s="106">
        <v>0</v>
      </c>
      <c r="R190" s="106">
        <v>0</v>
      </c>
      <c r="S190" s="106">
        <v>0</v>
      </c>
      <c r="T190" s="99"/>
    </row>
    <row r="191" spans="1:20" ht="45.75" customHeight="1">
      <c r="A191" s="54" t="s">
        <v>472</v>
      </c>
      <c r="B191" s="45">
        <v>2042</v>
      </c>
      <c r="C191" s="50"/>
      <c r="D191" s="51"/>
      <c r="E191" s="51"/>
      <c r="F191" s="51"/>
      <c r="G191" s="51"/>
      <c r="H191" s="51"/>
      <c r="I191" s="51"/>
      <c r="J191" s="51"/>
      <c r="K191" s="51"/>
      <c r="L191" s="51"/>
      <c r="M191" s="51"/>
      <c r="N191" s="106">
        <v>0</v>
      </c>
      <c r="O191" s="106">
        <v>0</v>
      </c>
      <c r="P191" s="106">
        <v>0</v>
      </c>
      <c r="Q191" s="106">
        <v>0</v>
      </c>
      <c r="R191" s="106">
        <v>0</v>
      </c>
      <c r="S191" s="106">
        <v>0</v>
      </c>
      <c r="T191" s="99"/>
    </row>
    <row r="192" spans="1:20" ht="22.5">
      <c r="A192" s="54" t="s">
        <v>473</v>
      </c>
      <c r="B192" s="45">
        <v>2043</v>
      </c>
      <c r="C192" s="50"/>
      <c r="D192" s="51"/>
      <c r="E192" s="51"/>
      <c r="F192" s="51"/>
      <c r="G192" s="51"/>
      <c r="H192" s="51"/>
      <c r="I192" s="51"/>
      <c r="J192" s="51"/>
      <c r="K192" s="51"/>
      <c r="L192" s="51"/>
      <c r="M192" s="51"/>
      <c r="N192" s="106">
        <v>0</v>
      </c>
      <c r="O192" s="106">
        <v>0</v>
      </c>
      <c r="P192" s="106">
        <v>0</v>
      </c>
      <c r="Q192" s="106">
        <v>0</v>
      </c>
      <c r="R192" s="106">
        <v>0</v>
      </c>
      <c r="S192" s="106">
        <v>0</v>
      </c>
      <c r="T192" s="99"/>
    </row>
    <row r="193" spans="1:20" ht="78.75">
      <c r="A193" s="54" t="s">
        <v>474</v>
      </c>
      <c r="B193" s="45">
        <v>2044</v>
      </c>
      <c r="C193" s="50"/>
      <c r="D193" s="51"/>
      <c r="E193" s="51"/>
      <c r="F193" s="51"/>
      <c r="G193" s="51"/>
      <c r="H193" s="51"/>
      <c r="I193" s="51"/>
      <c r="J193" s="51"/>
      <c r="K193" s="51"/>
      <c r="L193" s="51"/>
      <c r="M193" s="51"/>
      <c r="N193" s="106">
        <v>0</v>
      </c>
      <c r="O193" s="106">
        <v>0</v>
      </c>
      <c r="P193" s="106">
        <v>0</v>
      </c>
      <c r="Q193" s="106">
        <v>0</v>
      </c>
      <c r="R193" s="106">
        <v>0</v>
      </c>
      <c r="S193" s="106">
        <v>0</v>
      </c>
      <c r="T193" s="99"/>
    </row>
    <row r="194" spans="1:20" ht="24.75" customHeight="1">
      <c r="A194" s="54" t="s">
        <v>475</v>
      </c>
      <c r="B194" s="45">
        <v>2045</v>
      </c>
      <c r="C194" s="50"/>
      <c r="D194" s="51"/>
      <c r="E194" s="51"/>
      <c r="F194" s="51"/>
      <c r="G194" s="51"/>
      <c r="H194" s="51"/>
      <c r="I194" s="51"/>
      <c r="J194" s="51"/>
      <c r="K194" s="51"/>
      <c r="L194" s="51"/>
      <c r="M194" s="51"/>
      <c r="N194" s="106">
        <v>0</v>
      </c>
      <c r="O194" s="106">
        <v>0</v>
      </c>
      <c r="P194" s="106">
        <v>0</v>
      </c>
      <c r="Q194" s="106">
        <v>0</v>
      </c>
      <c r="R194" s="106">
        <v>0</v>
      </c>
      <c r="S194" s="106">
        <v>0</v>
      </c>
      <c r="T194" s="99"/>
    </row>
    <row r="195" spans="1:20" ht="60" customHeight="1">
      <c r="A195" s="54" t="s">
        <v>476</v>
      </c>
      <c r="B195" s="45">
        <v>2046</v>
      </c>
      <c r="C195" s="50"/>
      <c r="D195" s="51"/>
      <c r="E195" s="51"/>
      <c r="F195" s="51"/>
      <c r="G195" s="51"/>
      <c r="H195" s="51"/>
      <c r="I195" s="51"/>
      <c r="J195" s="51"/>
      <c r="K195" s="51"/>
      <c r="L195" s="51"/>
      <c r="M195" s="51"/>
      <c r="N195" s="106">
        <v>0</v>
      </c>
      <c r="O195" s="106">
        <v>0</v>
      </c>
      <c r="P195" s="106">
        <v>0</v>
      </c>
      <c r="Q195" s="106">
        <v>0</v>
      </c>
      <c r="R195" s="106">
        <v>0</v>
      </c>
      <c r="S195" s="106">
        <v>0</v>
      </c>
      <c r="T195" s="99"/>
    </row>
    <row r="196" spans="1:20" ht="84.75" customHeight="1">
      <c r="A196" s="115" t="s">
        <v>533</v>
      </c>
      <c r="B196" s="116">
        <v>2100</v>
      </c>
      <c r="C196" s="117" t="s">
        <v>25</v>
      </c>
      <c r="D196" s="117" t="s">
        <v>25</v>
      </c>
      <c r="E196" s="117" t="s">
        <v>25</v>
      </c>
      <c r="F196" s="117" t="s">
        <v>25</v>
      </c>
      <c r="G196" s="117" t="s">
        <v>25</v>
      </c>
      <c r="H196" s="117" t="s">
        <v>25</v>
      </c>
      <c r="I196" s="117" t="s">
        <v>25</v>
      </c>
      <c r="J196" s="117" t="s">
        <v>25</v>
      </c>
      <c r="K196" s="117" t="s">
        <v>25</v>
      </c>
      <c r="L196" s="51"/>
      <c r="M196" s="51"/>
      <c r="N196" s="113">
        <f>N197+N201+N202+N209+N210+N211+N212+N213+N214+N215+N228+N240</f>
        <v>64.5</v>
      </c>
      <c r="O196" s="113">
        <f>O197+O201+O202+O209+O210+O211+O212+O213+O214+O215+O228+O240</f>
        <v>58.2</v>
      </c>
      <c r="P196" s="113">
        <f>P197+P201+P202+P209+P210+P211+P212+P213+P214+P215+P216+P217+P218+P228+P240</f>
        <v>1226</v>
      </c>
      <c r="Q196" s="113">
        <f>Q197+Q201+Q202+Q209+Q210+Q211+Q212+Q213+Q214+Q215+Q228+Q240</f>
        <v>62681.949000000001</v>
      </c>
      <c r="R196" s="113">
        <f>R197+R201+R202+R209+R210+R211+R212+R213+R214+R215+R228+R240</f>
        <v>62689.148999999998</v>
      </c>
      <c r="S196" s="113">
        <f>S197+S201+S202+S209+S210+S211+S212+S213+S214+S215+S228+S240</f>
        <v>12696.649000000001</v>
      </c>
      <c r="T196" s="99"/>
    </row>
    <row r="197" spans="1:20" ht="39.75" customHeight="1">
      <c r="A197" s="54" t="s">
        <v>534</v>
      </c>
      <c r="B197" s="45">
        <v>2101</v>
      </c>
      <c r="C197" s="50"/>
      <c r="D197" s="51"/>
      <c r="E197" s="51"/>
      <c r="F197" s="51"/>
      <c r="G197" s="51"/>
      <c r="H197" s="51"/>
      <c r="I197" s="51"/>
      <c r="J197" s="51"/>
      <c r="K197" s="51"/>
      <c r="L197" s="51"/>
      <c r="M197" s="51"/>
      <c r="N197" s="106">
        <f t="shared" ref="N197:S197" si="96">SUM(N198:N200)</f>
        <v>0</v>
      </c>
      <c r="O197" s="106">
        <f t="shared" si="96"/>
        <v>0</v>
      </c>
      <c r="P197" s="106">
        <f t="shared" si="96"/>
        <v>0</v>
      </c>
      <c r="Q197" s="106">
        <f t="shared" si="96"/>
        <v>0</v>
      </c>
      <c r="R197" s="106">
        <f t="shared" si="96"/>
        <v>0</v>
      </c>
      <c r="S197" s="106">
        <f t="shared" si="96"/>
        <v>0</v>
      </c>
      <c r="T197" s="99"/>
    </row>
    <row r="198" spans="1:20">
      <c r="A198" s="54"/>
      <c r="B198" s="45"/>
      <c r="C198" s="50"/>
      <c r="D198" s="51"/>
      <c r="E198" s="51"/>
      <c r="F198" s="51"/>
      <c r="G198" s="51"/>
      <c r="H198" s="51"/>
      <c r="I198" s="51"/>
      <c r="J198" s="51"/>
      <c r="K198" s="51"/>
      <c r="L198" s="112" t="s">
        <v>26</v>
      </c>
      <c r="M198" s="112" t="s">
        <v>27</v>
      </c>
      <c r="N198" s="106">
        <v>0</v>
      </c>
      <c r="O198" s="106">
        <v>0</v>
      </c>
      <c r="P198" s="106">
        <v>0</v>
      </c>
      <c r="Q198" s="106">
        <v>0</v>
      </c>
      <c r="R198" s="106">
        <v>0</v>
      </c>
      <c r="S198" s="106">
        <v>0</v>
      </c>
      <c r="T198" s="99"/>
    </row>
    <row r="199" spans="1:20">
      <c r="A199" s="54"/>
      <c r="B199" s="45"/>
      <c r="C199" s="50"/>
      <c r="D199" s="51"/>
      <c r="E199" s="51"/>
      <c r="F199" s="51"/>
      <c r="G199" s="51"/>
      <c r="H199" s="51"/>
      <c r="I199" s="51"/>
      <c r="J199" s="51"/>
      <c r="K199" s="51"/>
      <c r="L199" s="112" t="s">
        <v>26</v>
      </c>
      <c r="M199" s="112" t="s">
        <v>28</v>
      </c>
      <c r="N199" s="106">
        <v>0</v>
      </c>
      <c r="O199" s="106">
        <v>0</v>
      </c>
      <c r="P199" s="106">
        <v>0</v>
      </c>
      <c r="Q199" s="106">
        <v>0</v>
      </c>
      <c r="R199" s="106">
        <v>0</v>
      </c>
      <c r="S199" s="106">
        <v>0</v>
      </c>
      <c r="T199" s="99"/>
    </row>
    <row r="200" spans="1:20">
      <c r="A200" s="54"/>
      <c r="B200" s="45"/>
      <c r="C200" s="50"/>
      <c r="D200" s="51"/>
      <c r="E200" s="51"/>
      <c r="F200" s="51"/>
      <c r="G200" s="51"/>
      <c r="H200" s="51"/>
      <c r="I200" s="51"/>
      <c r="J200" s="51"/>
      <c r="K200" s="51"/>
      <c r="L200" s="112" t="s">
        <v>26</v>
      </c>
      <c r="M200" s="112" t="s">
        <v>34</v>
      </c>
      <c r="N200" s="106">
        <v>0</v>
      </c>
      <c r="O200" s="106">
        <v>0</v>
      </c>
      <c r="P200" s="106">
        <v>0</v>
      </c>
      <c r="Q200" s="106">
        <v>0</v>
      </c>
      <c r="R200" s="106">
        <v>0</v>
      </c>
      <c r="S200" s="106">
        <v>0</v>
      </c>
      <c r="T200" s="99"/>
    </row>
    <row r="201" spans="1:20" ht="22.5">
      <c r="A201" s="54" t="s">
        <v>478</v>
      </c>
      <c r="B201" s="45">
        <v>2102</v>
      </c>
      <c r="C201" s="50"/>
      <c r="D201" s="51"/>
      <c r="E201" s="51"/>
      <c r="F201" s="51"/>
      <c r="G201" s="51"/>
      <c r="H201" s="51"/>
      <c r="I201" s="51"/>
      <c r="J201" s="51"/>
      <c r="K201" s="51"/>
      <c r="L201" s="51"/>
      <c r="M201" s="51"/>
      <c r="N201" s="106">
        <v>0</v>
      </c>
      <c r="O201" s="106">
        <v>0</v>
      </c>
      <c r="P201" s="106">
        <v>0</v>
      </c>
      <c r="Q201" s="106">
        <v>0</v>
      </c>
      <c r="R201" s="106">
        <v>0</v>
      </c>
      <c r="S201" s="106">
        <v>0</v>
      </c>
      <c r="T201" s="99"/>
    </row>
    <row r="202" spans="1:20" ht="101.25" customHeight="1">
      <c r="A202" s="236" t="s">
        <v>248</v>
      </c>
      <c r="B202" s="237">
        <v>2103</v>
      </c>
      <c r="C202" s="238"/>
      <c r="D202" s="233"/>
      <c r="E202" s="233"/>
      <c r="F202" s="233"/>
      <c r="G202" s="233"/>
      <c r="H202" s="233"/>
      <c r="I202" s="233"/>
      <c r="J202" s="233"/>
      <c r="K202" s="233"/>
      <c r="L202" s="51"/>
      <c r="M202" s="51"/>
      <c r="N202" s="101">
        <f t="shared" ref="N202:S202" si="97">SUM(N203:N208)</f>
        <v>0</v>
      </c>
      <c r="O202" s="101">
        <f t="shared" si="97"/>
        <v>0</v>
      </c>
      <c r="P202" s="101">
        <f t="shared" si="97"/>
        <v>0</v>
      </c>
      <c r="Q202" s="101">
        <f t="shared" si="97"/>
        <v>0</v>
      </c>
      <c r="R202" s="101">
        <f t="shared" si="97"/>
        <v>0</v>
      </c>
      <c r="S202" s="101">
        <f t="shared" si="97"/>
        <v>0</v>
      </c>
      <c r="T202" s="99"/>
    </row>
    <row r="203" spans="1:20">
      <c r="A203" s="236"/>
      <c r="B203" s="237"/>
      <c r="C203" s="238"/>
      <c r="D203" s="233"/>
      <c r="E203" s="233"/>
      <c r="F203" s="233"/>
      <c r="G203" s="233"/>
      <c r="H203" s="233"/>
      <c r="I203" s="233"/>
      <c r="J203" s="233"/>
      <c r="K203" s="233"/>
      <c r="L203" s="34" t="s">
        <v>26</v>
      </c>
      <c r="M203" s="34" t="s">
        <v>34</v>
      </c>
      <c r="N203" s="104"/>
      <c r="O203" s="104"/>
      <c r="P203" s="104"/>
      <c r="Q203" s="105"/>
      <c r="R203" s="105"/>
      <c r="S203" s="105"/>
      <c r="T203" s="99"/>
    </row>
    <row r="204" spans="1:20">
      <c r="A204" s="236"/>
      <c r="B204" s="237"/>
      <c r="C204" s="238"/>
      <c r="D204" s="233"/>
      <c r="E204" s="233"/>
      <c r="F204" s="233"/>
      <c r="G204" s="233"/>
      <c r="H204" s="233"/>
      <c r="I204" s="233"/>
      <c r="J204" s="233"/>
      <c r="K204" s="233"/>
      <c r="L204" s="34" t="s">
        <v>30</v>
      </c>
      <c r="M204" s="34" t="s">
        <v>28</v>
      </c>
      <c r="N204" s="104"/>
      <c r="O204" s="104"/>
      <c r="P204" s="104"/>
      <c r="Q204" s="105"/>
      <c r="R204" s="105"/>
      <c r="S204" s="105"/>
      <c r="T204" s="99"/>
    </row>
    <row r="205" spans="1:20">
      <c r="A205" s="236"/>
      <c r="B205" s="237"/>
      <c r="C205" s="238"/>
      <c r="D205" s="233"/>
      <c r="E205" s="233"/>
      <c r="F205" s="233"/>
      <c r="G205" s="233"/>
      <c r="H205" s="233"/>
      <c r="I205" s="233"/>
      <c r="J205" s="233"/>
      <c r="K205" s="233"/>
      <c r="L205" s="34" t="s">
        <v>29</v>
      </c>
      <c r="M205" s="34" t="s">
        <v>38</v>
      </c>
      <c r="N205" s="104"/>
      <c r="O205" s="104"/>
      <c r="P205" s="104"/>
      <c r="Q205" s="105"/>
      <c r="R205" s="105"/>
      <c r="S205" s="105"/>
      <c r="T205" s="99"/>
    </row>
    <row r="206" spans="1:20">
      <c r="A206" s="236"/>
      <c r="B206" s="237"/>
      <c r="C206" s="238"/>
      <c r="D206" s="233"/>
      <c r="E206" s="233"/>
      <c r="F206" s="233"/>
      <c r="G206" s="233"/>
      <c r="H206" s="233"/>
      <c r="I206" s="233"/>
      <c r="J206" s="233"/>
      <c r="K206" s="233"/>
      <c r="L206" s="34" t="s">
        <v>29</v>
      </c>
      <c r="M206" s="34" t="s">
        <v>35</v>
      </c>
      <c r="N206" s="104"/>
      <c r="O206" s="104"/>
      <c r="P206" s="104"/>
      <c r="Q206" s="105"/>
      <c r="R206" s="105"/>
      <c r="S206" s="105"/>
      <c r="T206" s="99"/>
    </row>
    <row r="207" spans="1:20">
      <c r="A207" s="236"/>
      <c r="B207" s="237"/>
      <c r="C207" s="238"/>
      <c r="D207" s="233"/>
      <c r="E207" s="233"/>
      <c r="F207" s="233"/>
      <c r="G207" s="233"/>
      <c r="H207" s="233"/>
      <c r="I207" s="233"/>
      <c r="J207" s="233"/>
      <c r="K207" s="233"/>
      <c r="L207" s="34" t="s">
        <v>29</v>
      </c>
      <c r="M207" s="34" t="s">
        <v>39</v>
      </c>
      <c r="N207" s="104"/>
      <c r="O207" s="104"/>
      <c r="P207" s="104"/>
      <c r="Q207" s="105"/>
      <c r="R207" s="105"/>
      <c r="S207" s="105"/>
      <c r="T207" s="99"/>
    </row>
    <row r="208" spans="1:20">
      <c r="A208" s="236"/>
      <c r="B208" s="237"/>
      <c r="C208" s="238"/>
      <c r="D208" s="233"/>
      <c r="E208" s="233"/>
      <c r="F208" s="233"/>
      <c r="G208" s="233"/>
      <c r="H208" s="233"/>
      <c r="I208" s="233"/>
      <c r="J208" s="233"/>
      <c r="K208" s="233"/>
      <c r="L208" s="34" t="s">
        <v>30</v>
      </c>
      <c r="M208" s="34" t="s">
        <v>30</v>
      </c>
      <c r="N208" s="104"/>
      <c r="O208" s="104"/>
      <c r="P208" s="104"/>
      <c r="Q208" s="105"/>
      <c r="R208" s="105"/>
      <c r="S208" s="105"/>
      <c r="T208" s="99"/>
    </row>
    <row r="209" spans="1:20" ht="222" customHeight="1">
      <c r="A209" s="54" t="s">
        <v>480</v>
      </c>
      <c r="B209" s="45">
        <v>2104</v>
      </c>
      <c r="C209" s="50"/>
      <c r="D209" s="51"/>
      <c r="E209" s="51"/>
      <c r="F209" s="51"/>
      <c r="G209" s="51"/>
      <c r="H209" s="51"/>
      <c r="I209" s="51"/>
      <c r="J209" s="51"/>
      <c r="K209" s="51"/>
      <c r="L209" s="51"/>
      <c r="M209" s="51"/>
      <c r="N209" s="106">
        <v>0</v>
      </c>
      <c r="O209" s="106">
        <v>0</v>
      </c>
      <c r="P209" s="106">
        <v>0</v>
      </c>
      <c r="Q209" s="106">
        <v>0</v>
      </c>
      <c r="R209" s="106">
        <v>0</v>
      </c>
      <c r="S209" s="106">
        <v>0</v>
      </c>
      <c r="T209" s="99"/>
    </row>
    <row r="210" spans="1:20" ht="33.75">
      <c r="A210" s="54" t="s">
        <v>535</v>
      </c>
      <c r="B210" s="45">
        <v>2105</v>
      </c>
      <c r="C210" s="50"/>
      <c r="D210" s="51"/>
      <c r="E210" s="51"/>
      <c r="F210" s="51"/>
      <c r="G210" s="51"/>
      <c r="H210" s="51"/>
      <c r="I210" s="51"/>
      <c r="J210" s="51"/>
      <c r="K210" s="51"/>
      <c r="L210" s="51"/>
      <c r="M210" s="51"/>
      <c r="N210" s="106">
        <v>0</v>
      </c>
      <c r="O210" s="106">
        <v>0</v>
      </c>
      <c r="P210" s="106">
        <v>0</v>
      </c>
      <c r="Q210" s="106">
        <v>0</v>
      </c>
      <c r="R210" s="106">
        <v>0</v>
      </c>
      <c r="S210" s="106">
        <v>0</v>
      </c>
      <c r="T210" s="99"/>
    </row>
    <row r="211" spans="1:20" ht="48.75" customHeight="1">
      <c r="A211" s="54" t="s">
        <v>482</v>
      </c>
      <c r="B211" s="45">
        <v>2106</v>
      </c>
      <c r="C211" s="50"/>
      <c r="D211" s="51"/>
      <c r="E211" s="51"/>
      <c r="F211" s="51"/>
      <c r="G211" s="51"/>
      <c r="H211" s="51"/>
      <c r="I211" s="51"/>
      <c r="J211" s="51"/>
      <c r="K211" s="51"/>
      <c r="L211" s="51"/>
      <c r="M211" s="51"/>
      <c r="N211" s="106"/>
      <c r="O211" s="106"/>
      <c r="P211" s="106"/>
      <c r="Q211" s="106"/>
      <c r="R211" s="106"/>
      <c r="S211" s="106"/>
      <c r="T211" s="99"/>
    </row>
    <row r="212" spans="1:20" ht="43.5" customHeight="1">
      <c r="A212" s="54" t="s">
        <v>254</v>
      </c>
      <c r="B212" s="45">
        <v>2107</v>
      </c>
      <c r="C212" s="50"/>
      <c r="D212" s="51"/>
      <c r="E212" s="51"/>
      <c r="F212" s="51"/>
      <c r="G212" s="51"/>
      <c r="H212" s="51"/>
      <c r="I212" s="51"/>
      <c r="J212" s="51"/>
      <c r="K212" s="51"/>
      <c r="L212" s="51"/>
      <c r="M212" s="51"/>
      <c r="N212" s="106">
        <v>0</v>
      </c>
      <c r="O212" s="106">
        <v>0</v>
      </c>
      <c r="P212" s="106">
        <v>0</v>
      </c>
      <c r="Q212" s="106">
        <v>0</v>
      </c>
      <c r="R212" s="106">
        <v>0</v>
      </c>
      <c r="S212" s="106">
        <v>0</v>
      </c>
      <c r="T212" s="99"/>
    </row>
    <row r="213" spans="1:20" ht="117" customHeight="1">
      <c r="A213" s="54" t="s">
        <v>536</v>
      </c>
      <c r="B213" s="45">
        <v>2108</v>
      </c>
      <c r="C213" s="50"/>
      <c r="D213" s="51"/>
      <c r="E213" s="51"/>
      <c r="F213" s="51"/>
      <c r="G213" s="51"/>
      <c r="H213" s="51"/>
      <c r="I213" s="51"/>
      <c r="J213" s="51"/>
      <c r="K213" s="51"/>
      <c r="L213" s="34" t="s">
        <v>26</v>
      </c>
      <c r="M213" s="34" t="s">
        <v>32</v>
      </c>
      <c r="N213" s="106"/>
      <c r="O213" s="106"/>
      <c r="P213" s="106"/>
      <c r="Q213" s="106"/>
      <c r="R213" s="106"/>
      <c r="S213" s="106"/>
      <c r="T213" s="99"/>
    </row>
    <row r="214" spans="1:20" ht="119.25" customHeight="1">
      <c r="A214" s="54" t="s">
        <v>256</v>
      </c>
      <c r="B214" s="45">
        <v>2109</v>
      </c>
      <c r="C214" s="50"/>
      <c r="D214" s="51"/>
      <c r="E214" s="51"/>
      <c r="F214" s="51"/>
      <c r="G214" s="51"/>
      <c r="H214" s="51"/>
      <c r="I214" s="51"/>
      <c r="J214" s="51"/>
      <c r="K214" s="51"/>
      <c r="L214" s="51"/>
      <c r="M214" s="51"/>
      <c r="N214" s="106">
        <v>0</v>
      </c>
      <c r="O214" s="106">
        <v>0</v>
      </c>
      <c r="P214" s="106">
        <v>0</v>
      </c>
      <c r="Q214" s="106">
        <v>0</v>
      </c>
      <c r="R214" s="106">
        <v>0</v>
      </c>
      <c r="S214" s="106">
        <v>0</v>
      </c>
      <c r="T214" s="99"/>
    </row>
    <row r="215" spans="1:20" ht="110.25" customHeight="1">
      <c r="A215" s="54" t="s">
        <v>537</v>
      </c>
      <c r="B215" s="45">
        <v>2110</v>
      </c>
      <c r="C215" s="50"/>
      <c r="D215" s="51"/>
      <c r="E215" s="51"/>
      <c r="F215" s="51"/>
      <c r="G215" s="51"/>
      <c r="H215" s="51"/>
      <c r="I215" s="51"/>
      <c r="J215" s="51"/>
      <c r="K215" s="51"/>
      <c r="L215" s="51"/>
      <c r="M215" s="51"/>
      <c r="N215" s="106">
        <v>0</v>
      </c>
      <c r="O215" s="106">
        <v>0</v>
      </c>
      <c r="P215" s="106">
        <v>0</v>
      </c>
      <c r="Q215" s="106">
        <v>0</v>
      </c>
      <c r="R215" s="106">
        <v>0</v>
      </c>
      <c r="S215" s="106">
        <v>0</v>
      </c>
      <c r="T215" s="99"/>
    </row>
    <row r="216" spans="1:20" ht="123.75">
      <c r="A216" s="54" t="s">
        <v>538</v>
      </c>
      <c r="B216" s="45">
        <v>2111</v>
      </c>
      <c r="C216" s="50"/>
      <c r="D216" s="51"/>
      <c r="E216" s="51"/>
      <c r="F216" s="51"/>
      <c r="G216" s="51"/>
      <c r="H216" s="51"/>
      <c r="I216" s="51"/>
      <c r="J216" s="51"/>
      <c r="K216" s="51"/>
      <c r="L216" s="34" t="s">
        <v>39</v>
      </c>
      <c r="M216" s="34" t="s">
        <v>27</v>
      </c>
      <c r="N216" s="106">
        <v>0</v>
      </c>
      <c r="O216" s="106">
        <v>0</v>
      </c>
      <c r="P216" s="106">
        <v>0</v>
      </c>
      <c r="Q216" s="106">
        <v>0</v>
      </c>
      <c r="R216" s="106">
        <v>0</v>
      </c>
      <c r="S216" s="106">
        <v>0</v>
      </c>
      <c r="T216" s="99"/>
    </row>
    <row r="217" spans="1:20" ht="43.5" customHeight="1">
      <c r="A217" s="54" t="s">
        <v>539</v>
      </c>
      <c r="B217" s="45">
        <v>2112</v>
      </c>
      <c r="C217" s="50"/>
      <c r="D217" s="51"/>
      <c r="E217" s="51"/>
      <c r="F217" s="51"/>
      <c r="G217" s="51"/>
      <c r="H217" s="51"/>
      <c r="I217" s="51"/>
      <c r="J217" s="51"/>
      <c r="K217" s="51"/>
      <c r="L217" s="51"/>
      <c r="M217" s="51"/>
      <c r="N217" s="106">
        <v>0</v>
      </c>
      <c r="O217" s="106">
        <v>0</v>
      </c>
      <c r="P217" s="106">
        <v>0</v>
      </c>
      <c r="Q217" s="106">
        <v>0</v>
      </c>
      <c r="R217" s="106">
        <v>0</v>
      </c>
      <c r="S217" s="106">
        <v>0</v>
      </c>
      <c r="T217" s="99"/>
    </row>
    <row r="218" spans="1:20" ht="157.5" customHeight="1">
      <c r="A218" s="236" t="s">
        <v>540</v>
      </c>
      <c r="B218" s="237">
        <v>2113</v>
      </c>
      <c r="C218" s="238"/>
      <c r="D218" s="233"/>
      <c r="E218" s="233"/>
      <c r="F218" s="233"/>
      <c r="G218" s="233"/>
      <c r="H218" s="233"/>
      <c r="I218" s="233"/>
      <c r="J218" s="233"/>
      <c r="K218" s="233"/>
      <c r="L218" s="51"/>
      <c r="M218" s="51"/>
      <c r="N218" s="118">
        <f t="shared" ref="N218:S218" si="98">SUM(N219:N227)</f>
        <v>0</v>
      </c>
      <c r="O218" s="118">
        <f t="shared" si="98"/>
        <v>0</v>
      </c>
      <c r="P218" s="118">
        <f t="shared" si="98"/>
        <v>0</v>
      </c>
      <c r="Q218" s="118">
        <f t="shared" si="98"/>
        <v>0</v>
      </c>
      <c r="R218" s="118">
        <f t="shared" si="98"/>
        <v>0</v>
      </c>
      <c r="S218" s="118">
        <f t="shared" si="98"/>
        <v>0</v>
      </c>
      <c r="T218" s="99"/>
    </row>
    <row r="219" spans="1:20">
      <c r="A219" s="236"/>
      <c r="B219" s="237"/>
      <c r="C219" s="238"/>
      <c r="D219" s="233"/>
      <c r="E219" s="233"/>
      <c r="F219" s="233"/>
      <c r="G219" s="233"/>
      <c r="H219" s="233"/>
      <c r="I219" s="233"/>
      <c r="J219" s="233"/>
      <c r="K219" s="233"/>
      <c r="L219" s="34" t="s">
        <v>26</v>
      </c>
      <c r="M219" s="34" t="s">
        <v>29</v>
      </c>
      <c r="N219" s="104"/>
      <c r="O219" s="104"/>
      <c r="P219" s="104"/>
      <c r="Q219" s="105"/>
      <c r="R219" s="105"/>
      <c r="S219" s="105"/>
      <c r="T219" s="99"/>
    </row>
    <row r="220" spans="1:20">
      <c r="A220" s="236"/>
      <c r="B220" s="237"/>
      <c r="C220" s="238"/>
      <c r="D220" s="233"/>
      <c r="E220" s="233"/>
      <c r="F220" s="233"/>
      <c r="G220" s="233"/>
      <c r="H220" s="233"/>
      <c r="I220" s="233"/>
      <c r="J220" s="233"/>
      <c r="K220" s="233"/>
      <c r="L220" s="34" t="s">
        <v>26</v>
      </c>
      <c r="M220" s="34" t="s">
        <v>31</v>
      </c>
      <c r="N220" s="104"/>
      <c r="O220" s="104"/>
      <c r="P220" s="104"/>
      <c r="Q220" s="105"/>
      <c r="R220" s="105"/>
      <c r="S220" s="105"/>
      <c r="T220" s="99"/>
    </row>
    <row r="221" spans="1:20">
      <c r="A221" s="236"/>
      <c r="B221" s="237"/>
      <c r="C221" s="238"/>
      <c r="D221" s="233"/>
      <c r="E221" s="233"/>
      <c r="F221" s="233"/>
      <c r="G221" s="233"/>
      <c r="H221" s="233"/>
      <c r="I221" s="233"/>
      <c r="J221" s="233"/>
      <c r="K221" s="233"/>
      <c r="L221" s="34" t="s">
        <v>26</v>
      </c>
      <c r="M221" s="34" t="s">
        <v>34</v>
      </c>
      <c r="N221" s="104"/>
      <c r="O221" s="104"/>
      <c r="P221" s="104"/>
      <c r="Q221" s="105"/>
      <c r="R221" s="105"/>
      <c r="S221" s="105"/>
      <c r="T221" s="99"/>
    </row>
    <row r="222" spans="1:20">
      <c r="A222" s="236"/>
      <c r="B222" s="237"/>
      <c r="C222" s="238"/>
      <c r="D222" s="233"/>
      <c r="E222" s="233"/>
      <c r="F222" s="233"/>
      <c r="G222" s="233"/>
      <c r="H222" s="233"/>
      <c r="I222" s="233"/>
      <c r="J222" s="233"/>
      <c r="K222" s="233"/>
      <c r="L222" s="34" t="s">
        <v>29</v>
      </c>
      <c r="M222" s="34" t="s">
        <v>38</v>
      </c>
      <c r="N222" s="104"/>
      <c r="O222" s="104"/>
      <c r="P222" s="104"/>
      <c r="Q222" s="105"/>
      <c r="R222" s="105"/>
      <c r="S222" s="105"/>
      <c r="T222" s="99"/>
    </row>
    <row r="223" spans="1:20">
      <c r="A223" s="236"/>
      <c r="B223" s="237"/>
      <c r="C223" s="238"/>
      <c r="D223" s="233"/>
      <c r="E223" s="233"/>
      <c r="F223" s="233"/>
      <c r="G223" s="233"/>
      <c r="H223" s="233"/>
      <c r="I223" s="233"/>
      <c r="J223" s="233"/>
      <c r="K223" s="233"/>
      <c r="L223" s="34" t="s">
        <v>29</v>
      </c>
      <c r="M223" s="34" t="s">
        <v>39</v>
      </c>
      <c r="N223" s="104"/>
      <c r="O223" s="104"/>
      <c r="P223" s="104"/>
      <c r="Q223" s="105"/>
      <c r="R223" s="105"/>
      <c r="S223" s="105"/>
      <c r="T223" s="99"/>
    </row>
    <row r="224" spans="1:20">
      <c r="A224" s="236"/>
      <c r="B224" s="237"/>
      <c r="C224" s="238"/>
      <c r="D224" s="233"/>
      <c r="E224" s="233"/>
      <c r="F224" s="233"/>
      <c r="G224" s="233"/>
      <c r="H224" s="233"/>
      <c r="I224" s="233"/>
      <c r="J224" s="233"/>
      <c r="K224" s="233"/>
      <c r="L224" s="34" t="s">
        <v>30</v>
      </c>
      <c r="M224" s="34" t="s">
        <v>30</v>
      </c>
      <c r="N224" s="104"/>
      <c r="O224" s="104"/>
      <c r="P224" s="104"/>
      <c r="Q224" s="105"/>
      <c r="R224" s="105"/>
      <c r="S224" s="105"/>
      <c r="T224" s="99"/>
    </row>
    <row r="225" spans="1:20">
      <c r="A225" s="236"/>
      <c r="B225" s="237"/>
      <c r="C225" s="238"/>
      <c r="D225" s="233"/>
      <c r="E225" s="233"/>
      <c r="F225" s="233"/>
      <c r="G225" s="233"/>
      <c r="H225" s="233"/>
      <c r="I225" s="233"/>
      <c r="J225" s="233"/>
      <c r="K225" s="233"/>
      <c r="L225" s="34" t="s">
        <v>32</v>
      </c>
      <c r="M225" s="34" t="s">
        <v>30</v>
      </c>
      <c r="N225" s="104"/>
      <c r="O225" s="104"/>
      <c r="P225" s="104"/>
      <c r="Q225" s="105"/>
      <c r="R225" s="105"/>
      <c r="S225" s="105"/>
      <c r="T225" s="99"/>
    </row>
    <row r="226" spans="1:20">
      <c r="A226" s="236"/>
      <c r="B226" s="237"/>
      <c r="C226" s="238"/>
      <c r="D226" s="233"/>
      <c r="E226" s="233"/>
      <c r="F226" s="233"/>
      <c r="G226" s="233"/>
      <c r="H226" s="233"/>
      <c r="I226" s="233"/>
      <c r="J226" s="233"/>
      <c r="K226" s="233"/>
      <c r="L226" s="34" t="s">
        <v>32</v>
      </c>
      <c r="M226" s="34" t="s">
        <v>35</v>
      </c>
      <c r="N226" s="104"/>
      <c r="O226" s="104"/>
      <c r="P226" s="104"/>
      <c r="Q226" s="105"/>
      <c r="R226" s="105"/>
      <c r="S226" s="105"/>
      <c r="T226" s="99"/>
    </row>
    <row r="227" spans="1:20">
      <c r="A227" s="236"/>
      <c r="B227" s="237"/>
      <c r="C227" s="238"/>
      <c r="D227" s="233"/>
      <c r="E227" s="233"/>
      <c r="F227" s="233"/>
      <c r="G227" s="233"/>
      <c r="H227" s="233"/>
      <c r="I227" s="233"/>
      <c r="J227" s="233"/>
      <c r="K227" s="233"/>
      <c r="L227" s="34" t="s">
        <v>38</v>
      </c>
      <c r="M227" s="34" t="s">
        <v>29</v>
      </c>
      <c r="N227" s="104"/>
      <c r="O227" s="104"/>
      <c r="P227" s="104"/>
      <c r="Q227" s="105"/>
      <c r="R227" s="105"/>
      <c r="S227" s="105"/>
      <c r="T227" s="99"/>
    </row>
    <row r="228" spans="1:20" ht="135" customHeight="1">
      <c r="A228" s="236" t="s">
        <v>541</v>
      </c>
      <c r="B228" s="251">
        <v>2114</v>
      </c>
      <c r="C228" s="238"/>
      <c r="D228" s="272"/>
      <c r="E228" s="272"/>
      <c r="F228" s="272"/>
      <c r="G228" s="272"/>
      <c r="H228" s="272"/>
      <c r="I228" s="272"/>
      <c r="J228" s="272"/>
      <c r="K228" s="272"/>
      <c r="L228" s="51"/>
      <c r="M228" s="51"/>
      <c r="N228" s="108">
        <f t="shared" ref="N228:S228" si="99">SUM(N229:N238)</f>
        <v>64.5</v>
      </c>
      <c r="O228" s="108">
        <f t="shared" si="99"/>
        <v>58.2</v>
      </c>
      <c r="P228" s="108">
        <f t="shared" si="99"/>
        <v>120</v>
      </c>
      <c r="Q228" s="108">
        <f t="shared" si="99"/>
        <v>180</v>
      </c>
      <c r="R228" s="108">
        <f t="shared" si="99"/>
        <v>187.2</v>
      </c>
      <c r="S228" s="108">
        <f t="shared" si="99"/>
        <v>194.7</v>
      </c>
      <c r="T228" s="99"/>
    </row>
    <row r="229" spans="1:20">
      <c r="A229" s="236"/>
      <c r="B229" s="251"/>
      <c r="C229" s="238"/>
      <c r="D229" s="272"/>
      <c r="E229" s="272"/>
      <c r="F229" s="272"/>
      <c r="G229" s="272"/>
      <c r="H229" s="272"/>
      <c r="I229" s="272"/>
      <c r="J229" s="272"/>
      <c r="K229" s="272"/>
      <c r="L229" s="34" t="s">
        <v>26</v>
      </c>
      <c r="M229" s="34" t="s">
        <v>34</v>
      </c>
      <c r="N229" s="107">
        <v>64.5</v>
      </c>
      <c r="O229" s="107">
        <v>58.2</v>
      </c>
      <c r="P229" s="107">
        <v>120</v>
      </c>
      <c r="Q229" s="142">
        <v>180</v>
      </c>
      <c r="R229" s="142">
        <v>187.2</v>
      </c>
      <c r="S229" s="142">
        <v>194.7</v>
      </c>
      <c r="T229" s="99"/>
    </row>
    <row r="230" spans="1:20">
      <c r="A230" s="236"/>
      <c r="B230" s="251"/>
      <c r="C230" s="238"/>
      <c r="D230" s="272"/>
      <c r="E230" s="272"/>
      <c r="F230" s="272"/>
      <c r="G230" s="272"/>
      <c r="H230" s="272"/>
      <c r="I230" s="272"/>
      <c r="J230" s="272"/>
      <c r="K230" s="272"/>
      <c r="L230" s="34" t="s">
        <v>28</v>
      </c>
      <c r="M230" s="34" t="s">
        <v>35</v>
      </c>
      <c r="N230" s="104"/>
      <c r="O230" s="104"/>
      <c r="P230" s="104"/>
      <c r="Q230" s="105"/>
      <c r="R230" s="105"/>
      <c r="S230" s="105"/>
      <c r="T230" s="99"/>
    </row>
    <row r="231" spans="1:20">
      <c r="A231" s="236"/>
      <c r="B231" s="251"/>
      <c r="C231" s="238"/>
      <c r="D231" s="272"/>
      <c r="E231" s="272"/>
      <c r="F231" s="272"/>
      <c r="G231" s="272"/>
      <c r="H231" s="272"/>
      <c r="I231" s="272"/>
      <c r="J231" s="272"/>
      <c r="K231" s="272"/>
      <c r="L231" s="34" t="s">
        <v>29</v>
      </c>
      <c r="M231" s="34" t="s">
        <v>39</v>
      </c>
      <c r="N231" s="104"/>
      <c r="O231" s="104"/>
      <c r="P231" s="104"/>
      <c r="Q231" s="105"/>
      <c r="R231" s="105"/>
      <c r="S231" s="105"/>
      <c r="T231" s="99"/>
    </row>
    <row r="232" spans="1:20">
      <c r="A232" s="236"/>
      <c r="B232" s="251"/>
      <c r="C232" s="238"/>
      <c r="D232" s="272"/>
      <c r="E232" s="272"/>
      <c r="F232" s="272"/>
      <c r="G232" s="272"/>
      <c r="H232" s="272"/>
      <c r="I232" s="272"/>
      <c r="J232" s="272"/>
      <c r="K232" s="272"/>
      <c r="L232" s="34" t="s">
        <v>30</v>
      </c>
      <c r="M232" s="34" t="s">
        <v>30</v>
      </c>
      <c r="N232" s="104"/>
      <c r="O232" s="104"/>
      <c r="P232" s="104"/>
      <c r="Q232" s="105"/>
      <c r="R232" s="105"/>
      <c r="S232" s="105"/>
      <c r="T232" s="99"/>
    </row>
    <row r="233" spans="1:20">
      <c r="A233" s="236"/>
      <c r="B233" s="251"/>
      <c r="C233" s="238"/>
      <c r="D233" s="272"/>
      <c r="E233" s="272"/>
      <c r="F233" s="272"/>
      <c r="G233" s="272"/>
      <c r="H233" s="272"/>
      <c r="I233" s="272"/>
      <c r="J233" s="272"/>
      <c r="K233" s="272"/>
      <c r="L233" s="34" t="s">
        <v>32</v>
      </c>
      <c r="M233" s="34" t="s">
        <v>26</v>
      </c>
      <c r="N233" s="104"/>
      <c r="O233" s="104"/>
      <c r="P233" s="104"/>
      <c r="Q233" s="105"/>
      <c r="R233" s="105"/>
      <c r="S233" s="105"/>
      <c r="T233" s="99"/>
    </row>
    <row r="234" spans="1:20">
      <c r="A234" s="236"/>
      <c r="B234" s="251"/>
      <c r="C234" s="238"/>
      <c r="D234" s="272"/>
      <c r="E234" s="272"/>
      <c r="F234" s="272"/>
      <c r="G234" s="272"/>
      <c r="H234" s="272"/>
      <c r="I234" s="272"/>
      <c r="J234" s="272"/>
      <c r="K234" s="272"/>
      <c r="L234" s="34" t="s">
        <v>32</v>
      </c>
      <c r="M234" s="34" t="s">
        <v>27</v>
      </c>
      <c r="N234" s="104"/>
      <c r="O234" s="104"/>
      <c r="P234" s="104"/>
      <c r="Q234" s="105"/>
      <c r="R234" s="105"/>
      <c r="S234" s="105"/>
      <c r="T234" s="99"/>
    </row>
    <row r="235" spans="1:20" ht="13.5" customHeight="1">
      <c r="A235" s="236"/>
      <c r="B235" s="251"/>
      <c r="C235" s="238"/>
      <c r="D235" s="272"/>
      <c r="E235" s="272"/>
      <c r="F235" s="272"/>
      <c r="G235" s="272"/>
      <c r="H235" s="272"/>
      <c r="I235" s="272"/>
      <c r="J235" s="272"/>
      <c r="K235" s="272"/>
      <c r="L235" s="34" t="s">
        <v>32</v>
      </c>
      <c r="M235" s="34" t="s">
        <v>28</v>
      </c>
      <c r="N235" s="104"/>
      <c r="O235" s="104"/>
      <c r="P235" s="104"/>
      <c r="Q235" s="105"/>
      <c r="R235" s="105"/>
      <c r="S235" s="105"/>
      <c r="T235" s="99"/>
    </row>
    <row r="236" spans="1:20">
      <c r="A236" s="236"/>
      <c r="B236" s="251"/>
      <c r="C236" s="238"/>
      <c r="D236" s="272"/>
      <c r="E236" s="272"/>
      <c r="F236" s="272"/>
      <c r="G236" s="272"/>
      <c r="H236" s="272"/>
      <c r="I236" s="272"/>
      <c r="J236" s="272"/>
      <c r="K236" s="272"/>
      <c r="L236" s="34" t="s">
        <v>32</v>
      </c>
      <c r="M236" s="34" t="s">
        <v>35</v>
      </c>
      <c r="N236" s="104"/>
      <c r="O236" s="104"/>
      <c r="P236" s="104"/>
      <c r="Q236" s="105"/>
      <c r="R236" s="105"/>
      <c r="S236" s="105"/>
      <c r="T236" s="99"/>
    </row>
    <row r="237" spans="1:20">
      <c r="A237" s="236"/>
      <c r="B237" s="251"/>
      <c r="C237" s="238"/>
      <c r="D237" s="272"/>
      <c r="E237" s="272"/>
      <c r="F237" s="272"/>
      <c r="G237" s="272"/>
      <c r="H237" s="272"/>
      <c r="I237" s="272"/>
      <c r="J237" s="272"/>
      <c r="K237" s="272"/>
      <c r="L237" s="34" t="s">
        <v>38</v>
      </c>
      <c r="M237" s="34" t="s">
        <v>26</v>
      </c>
      <c r="N237" s="104"/>
      <c r="O237" s="104"/>
      <c r="P237" s="104"/>
      <c r="Q237" s="105"/>
      <c r="R237" s="105"/>
      <c r="S237" s="105"/>
      <c r="T237" s="99"/>
    </row>
    <row r="238" spans="1:20">
      <c r="A238" s="236"/>
      <c r="B238" s="251"/>
      <c r="C238" s="238"/>
      <c r="D238" s="272"/>
      <c r="E238" s="272"/>
      <c r="F238" s="272"/>
      <c r="G238" s="272"/>
      <c r="H238" s="272"/>
      <c r="I238" s="272"/>
      <c r="J238" s="272"/>
      <c r="K238" s="272"/>
      <c r="L238" s="34" t="s">
        <v>33</v>
      </c>
      <c r="M238" s="34" t="s">
        <v>27</v>
      </c>
      <c r="N238" s="104"/>
      <c r="O238" s="104"/>
      <c r="P238" s="104"/>
      <c r="Q238" s="105"/>
      <c r="R238" s="105"/>
      <c r="S238" s="105"/>
      <c r="T238" s="99"/>
    </row>
    <row r="239" spans="1:20">
      <c r="A239" s="236"/>
      <c r="B239" s="251"/>
      <c r="C239" s="119"/>
      <c r="D239" s="272"/>
      <c r="E239" s="272"/>
      <c r="F239" s="272"/>
      <c r="G239" s="272"/>
      <c r="H239" s="272"/>
      <c r="I239" s="272"/>
      <c r="J239" s="272"/>
      <c r="K239" s="272"/>
      <c r="L239" s="34" t="s">
        <v>33</v>
      </c>
      <c r="M239" s="34" t="s">
        <v>28</v>
      </c>
      <c r="N239" s="104"/>
      <c r="O239" s="104"/>
      <c r="P239" s="104"/>
      <c r="Q239" s="105"/>
      <c r="R239" s="105"/>
      <c r="S239" s="105"/>
      <c r="T239" s="99"/>
    </row>
    <row r="240" spans="1:20" ht="30" customHeight="1">
      <c r="A240" s="88"/>
      <c r="B240" s="120"/>
      <c r="C240" s="119"/>
      <c r="D240" s="121"/>
      <c r="E240" s="121"/>
      <c r="F240" s="121"/>
      <c r="G240" s="121"/>
      <c r="H240" s="121"/>
      <c r="I240" s="121"/>
      <c r="J240" s="121"/>
      <c r="K240" s="121"/>
      <c r="L240" s="34"/>
      <c r="M240" s="34"/>
      <c r="N240" s="104">
        <f t="shared" ref="N240:S240" si="100">SUM(N241:N267)</f>
        <v>0</v>
      </c>
      <c r="O240" s="104">
        <f t="shared" si="100"/>
        <v>0</v>
      </c>
      <c r="P240" s="104">
        <f t="shared" si="100"/>
        <v>1106</v>
      </c>
      <c r="Q240" s="105">
        <f t="shared" si="100"/>
        <v>62501.949000000001</v>
      </c>
      <c r="R240" s="105">
        <f t="shared" si="100"/>
        <v>62501.949000000001</v>
      </c>
      <c r="S240" s="105">
        <f t="shared" si="100"/>
        <v>12501.949000000001</v>
      </c>
      <c r="T240" s="99"/>
    </row>
    <row r="241" spans="1:20" ht="14.25" customHeight="1">
      <c r="A241" s="240" t="s">
        <v>542</v>
      </c>
      <c r="B241" s="253">
        <v>2115</v>
      </c>
      <c r="C241" s="256"/>
      <c r="D241" s="271"/>
      <c r="E241" s="271"/>
      <c r="F241" s="271"/>
      <c r="G241" s="271"/>
      <c r="H241" s="271"/>
      <c r="I241" s="271"/>
      <c r="J241" s="271"/>
      <c r="K241" s="271"/>
      <c r="L241" s="34" t="s">
        <v>26</v>
      </c>
      <c r="M241" s="34" t="s">
        <v>28</v>
      </c>
      <c r="N241" s="104"/>
      <c r="O241" s="104"/>
      <c r="P241" s="104"/>
      <c r="Q241" s="105"/>
      <c r="R241" s="105"/>
      <c r="S241" s="105"/>
      <c r="T241" s="99"/>
    </row>
    <row r="242" spans="1:20" ht="14.25" customHeight="1">
      <c r="A242" s="240"/>
      <c r="B242" s="253"/>
      <c r="C242" s="256"/>
      <c r="D242" s="271"/>
      <c r="E242" s="271"/>
      <c r="F242" s="271"/>
      <c r="G242" s="271"/>
      <c r="H242" s="271"/>
      <c r="I242" s="271"/>
      <c r="J242" s="271"/>
      <c r="K242" s="271"/>
      <c r="L242" s="34" t="s">
        <v>26</v>
      </c>
      <c r="M242" s="34" t="s">
        <v>29</v>
      </c>
      <c r="N242" s="104"/>
      <c r="O242" s="104"/>
      <c r="P242" s="104"/>
      <c r="Q242" s="105"/>
      <c r="R242" s="105"/>
      <c r="S242" s="105"/>
      <c r="T242" s="99"/>
    </row>
    <row r="243" spans="1:20" ht="14.25" customHeight="1">
      <c r="A243" s="240"/>
      <c r="B243" s="253"/>
      <c r="C243" s="256"/>
      <c r="D243" s="271"/>
      <c r="E243" s="271"/>
      <c r="F243" s="271"/>
      <c r="G243" s="271"/>
      <c r="H243" s="271"/>
      <c r="I243" s="271"/>
      <c r="J243" s="271"/>
      <c r="K243" s="271"/>
      <c r="L243" s="34" t="s">
        <v>26</v>
      </c>
      <c r="M243" s="34" t="s">
        <v>31</v>
      </c>
      <c r="N243" s="104"/>
      <c r="O243" s="104"/>
      <c r="P243" s="104"/>
      <c r="Q243" s="105"/>
      <c r="R243" s="105"/>
      <c r="S243" s="105"/>
      <c r="T243" s="99"/>
    </row>
    <row r="244" spans="1:20" ht="14.25" customHeight="1">
      <c r="A244" s="240"/>
      <c r="B244" s="253"/>
      <c r="C244" s="256"/>
      <c r="D244" s="271"/>
      <c r="E244" s="271"/>
      <c r="F244" s="271"/>
      <c r="G244" s="271"/>
      <c r="H244" s="271"/>
      <c r="I244" s="271"/>
      <c r="J244" s="271"/>
      <c r="K244" s="271"/>
      <c r="L244" s="34" t="s">
        <v>26</v>
      </c>
      <c r="M244" s="34" t="s">
        <v>33</v>
      </c>
      <c r="N244" s="104"/>
      <c r="O244" s="104"/>
      <c r="P244" s="104"/>
      <c r="Q244" s="105"/>
      <c r="R244" s="105"/>
      <c r="S244" s="105"/>
      <c r="T244" s="99"/>
    </row>
    <row r="245" spans="1:20" ht="14.25" customHeight="1">
      <c r="A245" s="240"/>
      <c r="B245" s="253"/>
      <c r="C245" s="256"/>
      <c r="D245" s="271"/>
      <c r="E245" s="271"/>
      <c r="F245" s="271"/>
      <c r="G245" s="271"/>
      <c r="H245" s="271"/>
      <c r="I245" s="271"/>
      <c r="J245" s="271"/>
      <c r="K245" s="271"/>
      <c r="L245" s="34" t="s">
        <v>26</v>
      </c>
      <c r="M245" s="34" t="s">
        <v>34</v>
      </c>
      <c r="N245" s="104">
        <v>0</v>
      </c>
      <c r="O245" s="104">
        <v>0</v>
      </c>
      <c r="P245" s="104">
        <v>0</v>
      </c>
      <c r="Q245" s="142">
        <v>62501.949000000001</v>
      </c>
      <c r="R245" s="142">
        <v>62501.949000000001</v>
      </c>
      <c r="S245" s="142">
        <v>12501.949000000001</v>
      </c>
      <c r="T245" s="99"/>
    </row>
    <row r="246" spans="1:20" ht="14.25" customHeight="1">
      <c r="A246" s="240"/>
      <c r="B246" s="253"/>
      <c r="C246" s="256"/>
      <c r="D246" s="271"/>
      <c r="E246" s="271"/>
      <c r="F246" s="271"/>
      <c r="G246" s="271"/>
      <c r="H246" s="271"/>
      <c r="I246" s="271"/>
      <c r="J246" s="271"/>
      <c r="K246" s="271"/>
      <c r="L246" s="34" t="s">
        <v>27</v>
      </c>
      <c r="M246" s="34" t="s">
        <v>28</v>
      </c>
      <c r="N246" s="104"/>
      <c r="O246" s="104"/>
      <c r="P246" s="107">
        <v>1106</v>
      </c>
      <c r="Q246" s="105"/>
      <c r="R246" s="105"/>
      <c r="S246" s="105"/>
      <c r="T246" s="99"/>
    </row>
    <row r="247" spans="1:20" ht="14.25" customHeight="1">
      <c r="A247" s="240"/>
      <c r="B247" s="253"/>
      <c r="C247" s="256"/>
      <c r="D247" s="271"/>
      <c r="E247" s="271"/>
      <c r="F247" s="271"/>
      <c r="G247" s="271"/>
      <c r="H247" s="271"/>
      <c r="I247" s="271"/>
      <c r="J247" s="271"/>
      <c r="K247" s="271"/>
      <c r="L247" s="34" t="s">
        <v>28</v>
      </c>
      <c r="M247" s="34" t="s">
        <v>29</v>
      </c>
      <c r="N247" s="104"/>
      <c r="O247" s="104"/>
      <c r="P247" s="104"/>
      <c r="Q247" s="105"/>
      <c r="R247" s="105"/>
      <c r="S247" s="105"/>
      <c r="T247" s="99"/>
    </row>
    <row r="248" spans="1:20" ht="14.25" customHeight="1">
      <c r="A248" s="240"/>
      <c r="B248" s="253"/>
      <c r="C248" s="256"/>
      <c r="D248" s="271"/>
      <c r="E248" s="271"/>
      <c r="F248" s="271"/>
      <c r="G248" s="271"/>
      <c r="H248" s="271"/>
      <c r="I248" s="271"/>
      <c r="J248" s="271"/>
      <c r="K248" s="271"/>
      <c r="L248" s="34" t="s">
        <v>29</v>
      </c>
      <c r="M248" s="34" t="s">
        <v>26</v>
      </c>
      <c r="N248" s="104"/>
      <c r="O248" s="104"/>
      <c r="P248" s="104"/>
      <c r="Q248" s="105"/>
      <c r="R248" s="105"/>
      <c r="S248" s="105"/>
      <c r="T248" s="99"/>
    </row>
    <row r="249" spans="1:20" ht="14.25" customHeight="1">
      <c r="A249" s="240"/>
      <c r="B249" s="253"/>
      <c r="C249" s="256"/>
      <c r="D249" s="271"/>
      <c r="E249" s="271"/>
      <c r="F249" s="271"/>
      <c r="G249" s="271"/>
      <c r="H249" s="271"/>
      <c r="I249" s="271"/>
      <c r="J249" s="271"/>
      <c r="K249" s="271"/>
      <c r="L249" s="34" t="s">
        <v>29</v>
      </c>
      <c r="M249" s="34" t="s">
        <v>38</v>
      </c>
      <c r="N249" s="104"/>
      <c r="O249" s="104"/>
      <c r="P249" s="104"/>
      <c r="Q249" s="105"/>
      <c r="R249" s="105"/>
      <c r="S249" s="105"/>
      <c r="T249" s="99"/>
    </row>
    <row r="250" spans="1:20" ht="14.25" customHeight="1">
      <c r="A250" s="240"/>
      <c r="B250" s="253"/>
      <c r="C250" s="256"/>
      <c r="D250" s="271"/>
      <c r="E250" s="271"/>
      <c r="F250" s="271"/>
      <c r="G250" s="271"/>
      <c r="H250" s="271"/>
      <c r="I250" s="271"/>
      <c r="J250" s="271"/>
      <c r="K250" s="271"/>
      <c r="L250" s="34" t="s">
        <v>29</v>
      </c>
      <c r="M250" s="34" t="s">
        <v>35</v>
      </c>
      <c r="N250" s="104"/>
      <c r="O250" s="104"/>
      <c r="P250" s="104"/>
      <c r="Q250" s="105"/>
      <c r="R250" s="105"/>
      <c r="S250" s="105"/>
      <c r="T250" s="99"/>
    </row>
    <row r="251" spans="1:20" ht="14.25" customHeight="1">
      <c r="A251" s="240"/>
      <c r="B251" s="253"/>
      <c r="C251" s="256"/>
      <c r="D251" s="271"/>
      <c r="E251" s="271"/>
      <c r="F251" s="271"/>
      <c r="G251" s="271"/>
      <c r="H251" s="271"/>
      <c r="I251" s="271"/>
      <c r="J251" s="271"/>
      <c r="K251" s="271"/>
      <c r="L251" s="34" t="s">
        <v>29</v>
      </c>
      <c r="M251" s="34" t="s">
        <v>36</v>
      </c>
      <c r="N251" s="104"/>
      <c r="O251" s="104"/>
      <c r="P251" s="104"/>
      <c r="Q251" s="105"/>
      <c r="R251" s="105"/>
      <c r="S251" s="105"/>
      <c r="T251" s="99"/>
    </row>
    <row r="252" spans="1:20" ht="14.25" customHeight="1">
      <c r="A252" s="240"/>
      <c r="B252" s="253"/>
      <c r="C252" s="256"/>
      <c r="D252" s="271"/>
      <c r="E252" s="271"/>
      <c r="F252" s="271"/>
      <c r="G252" s="271"/>
      <c r="H252" s="271"/>
      <c r="I252" s="271"/>
      <c r="J252" s="271"/>
      <c r="K252" s="271"/>
      <c r="L252" s="34" t="s">
        <v>29</v>
      </c>
      <c r="M252" s="34" t="s">
        <v>39</v>
      </c>
      <c r="N252" s="104"/>
      <c r="O252" s="104"/>
      <c r="P252" s="104"/>
      <c r="Q252" s="105"/>
      <c r="R252" s="105"/>
      <c r="S252" s="105"/>
      <c r="T252" s="99"/>
    </row>
    <row r="253" spans="1:20" ht="14.25" customHeight="1">
      <c r="A253" s="240"/>
      <c r="B253" s="253"/>
      <c r="C253" s="256"/>
      <c r="D253" s="271"/>
      <c r="E253" s="271"/>
      <c r="F253" s="271"/>
      <c r="G253" s="271"/>
      <c r="H253" s="271"/>
      <c r="I253" s="271"/>
      <c r="J253" s="271"/>
      <c r="K253" s="271"/>
      <c r="L253" s="34" t="s">
        <v>30</v>
      </c>
      <c r="M253" s="34" t="s">
        <v>26</v>
      </c>
      <c r="N253" s="104"/>
      <c r="O253" s="104"/>
      <c r="P253" s="104"/>
      <c r="Q253" s="105"/>
      <c r="R253" s="105"/>
      <c r="S253" s="105"/>
      <c r="T253" s="99"/>
    </row>
    <row r="254" spans="1:20" ht="14.25" customHeight="1">
      <c r="A254" s="240"/>
      <c r="B254" s="253"/>
      <c r="C254" s="256"/>
      <c r="D254" s="271"/>
      <c r="E254" s="271"/>
      <c r="F254" s="271"/>
      <c r="G254" s="271"/>
      <c r="H254" s="271"/>
      <c r="I254" s="271"/>
      <c r="J254" s="271"/>
      <c r="K254" s="271"/>
      <c r="L254" s="34" t="s">
        <v>30</v>
      </c>
      <c r="M254" s="34" t="s">
        <v>27</v>
      </c>
      <c r="N254" s="104"/>
      <c r="O254" s="104"/>
      <c r="P254" s="104"/>
      <c r="Q254" s="105"/>
      <c r="R254" s="105"/>
      <c r="S254" s="105"/>
      <c r="T254" s="99"/>
    </row>
    <row r="255" spans="1:20" ht="14.25" customHeight="1">
      <c r="A255" s="240"/>
      <c r="B255" s="253"/>
      <c r="C255" s="256"/>
      <c r="D255" s="271"/>
      <c r="E255" s="271"/>
      <c r="F255" s="271"/>
      <c r="G255" s="271"/>
      <c r="H255" s="271"/>
      <c r="I255" s="271"/>
      <c r="J255" s="271"/>
      <c r="K255" s="271"/>
      <c r="L255" s="34" t="s">
        <v>30</v>
      </c>
      <c r="M255" s="34" t="s">
        <v>28</v>
      </c>
      <c r="N255" s="104"/>
      <c r="O255" s="104"/>
      <c r="P255" s="104"/>
      <c r="Q255" s="105"/>
      <c r="R255" s="105"/>
      <c r="S255" s="105"/>
      <c r="T255" s="99"/>
    </row>
    <row r="256" spans="1:20" ht="14.25" customHeight="1">
      <c r="A256" s="240"/>
      <c r="B256" s="253"/>
      <c r="C256" s="256"/>
      <c r="D256" s="271"/>
      <c r="E256" s="271"/>
      <c r="F256" s="271"/>
      <c r="G256" s="271"/>
      <c r="H256" s="271"/>
      <c r="I256" s="271"/>
      <c r="J256" s="271"/>
      <c r="K256" s="271"/>
      <c r="L256" s="34" t="s">
        <v>30</v>
      </c>
      <c r="M256" s="34" t="s">
        <v>30</v>
      </c>
      <c r="N256" s="104"/>
      <c r="O256" s="104"/>
      <c r="P256" s="104"/>
      <c r="Q256" s="105"/>
      <c r="R256" s="105"/>
      <c r="S256" s="105"/>
      <c r="T256" s="99"/>
    </row>
    <row r="257" spans="1:20" ht="14.25" customHeight="1">
      <c r="A257" s="240"/>
      <c r="B257" s="253"/>
      <c r="C257" s="256"/>
      <c r="D257" s="271"/>
      <c r="E257" s="271"/>
      <c r="F257" s="271"/>
      <c r="G257" s="271"/>
      <c r="H257" s="271"/>
      <c r="I257" s="271"/>
      <c r="J257" s="271"/>
      <c r="K257" s="271"/>
      <c r="L257" s="34" t="s">
        <v>32</v>
      </c>
      <c r="M257" s="34" t="s">
        <v>26</v>
      </c>
      <c r="N257" s="104"/>
      <c r="O257" s="104"/>
      <c r="P257" s="104"/>
      <c r="Q257" s="105"/>
      <c r="R257" s="105"/>
      <c r="S257" s="105"/>
      <c r="T257" s="99"/>
    </row>
    <row r="258" spans="1:20" ht="14.25" customHeight="1">
      <c r="A258" s="240"/>
      <c r="B258" s="253"/>
      <c r="C258" s="256"/>
      <c r="D258" s="271"/>
      <c r="E258" s="271"/>
      <c r="F258" s="271"/>
      <c r="G258" s="271"/>
      <c r="H258" s="271"/>
      <c r="I258" s="271"/>
      <c r="J258" s="271"/>
      <c r="K258" s="271"/>
      <c r="L258" s="34" t="s">
        <v>32</v>
      </c>
      <c r="M258" s="34" t="s">
        <v>27</v>
      </c>
      <c r="N258" s="104"/>
      <c r="O258" s="104"/>
      <c r="P258" s="104"/>
      <c r="Q258" s="105"/>
      <c r="R258" s="105"/>
      <c r="S258" s="105"/>
      <c r="T258" s="99"/>
    </row>
    <row r="259" spans="1:20" ht="14.25" customHeight="1">
      <c r="A259" s="240"/>
      <c r="B259" s="253"/>
      <c r="C259" s="256"/>
      <c r="D259" s="271"/>
      <c r="E259" s="271"/>
      <c r="F259" s="271"/>
      <c r="G259" s="271"/>
      <c r="H259" s="271"/>
      <c r="I259" s="271"/>
      <c r="J259" s="271"/>
      <c r="K259" s="271"/>
      <c r="L259" s="34" t="s">
        <v>32</v>
      </c>
      <c r="M259" s="34" t="s">
        <v>28</v>
      </c>
      <c r="N259" s="104"/>
      <c r="O259" s="104"/>
      <c r="P259" s="104"/>
      <c r="Q259" s="105"/>
      <c r="R259" s="105"/>
      <c r="S259" s="105"/>
      <c r="T259" s="99"/>
    </row>
    <row r="260" spans="1:20" ht="14.25" customHeight="1">
      <c r="A260" s="240"/>
      <c r="B260" s="253"/>
      <c r="C260" s="256"/>
      <c r="D260" s="271"/>
      <c r="E260" s="271"/>
      <c r="F260" s="271"/>
      <c r="G260" s="271"/>
      <c r="H260" s="271"/>
      <c r="I260" s="271"/>
      <c r="J260" s="271"/>
      <c r="K260" s="271"/>
      <c r="L260" s="34" t="s">
        <v>32</v>
      </c>
      <c r="M260" s="34" t="s">
        <v>32</v>
      </c>
      <c r="N260" s="104"/>
      <c r="O260" s="104"/>
      <c r="P260" s="104"/>
      <c r="Q260" s="105"/>
      <c r="R260" s="105"/>
      <c r="S260" s="105"/>
      <c r="T260" s="99"/>
    </row>
    <row r="261" spans="1:20" ht="14.25" customHeight="1">
      <c r="A261" s="240"/>
      <c r="B261" s="253"/>
      <c r="C261" s="256"/>
      <c r="D261" s="271"/>
      <c r="E261" s="271"/>
      <c r="F261" s="271"/>
      <c r="G261" s="271"/>
      <c r="H261" s="271"/>
      <c r="I261" s="271"/>
      <c r="J261" s="271"/>
      <c r="K261" s="271"/>
      <c r="L261" s="34" t="s">
        <v>32</v>
      </c>
      <c r="M261" s="34" t="s">
        <v>35</v>
      </c>
      <c r="N261" s="104"/>
      <c r="O261" s="104"/>
      <c r="P261" s="104"/>
      <c r="Q261" s="105"/>
      <c r="R261" s="105"/>
      <c r="S261" s="105"/>
      <c r="T261" s="99"/>
    </row>
    <row r="262" spans="1:20" ht="14.25" customHeight="1">
      <c r="A262" s="240"/>
      <c r="B262" s="253"/>
      <c r="C262" s="256"/>
      <c r="D262" s="271"/>
      <c r="E262" s="271"/>
      <c r="F262" s="271"/>
      <c r="G262" s="271"/>
      <c r="H262" s="271"/>
      <c r="I262" s="271"/>
      <c r="J262" s="271"/>
      <c r="K262" s="271"/>
      <c r="L262" s="34" t="s">
        <v>38</v>
      </c>
      <c r="M262" s="34" t="s">
        <v>26</v>
      </c>
      <c r="N262" s="104"/>
      <c r="O262" s="104"/>
      <c r="P262" s="104"/>
      <c r="Q262" s="105"/>
      <c r="R262" s="105"/>
      <c r="S262" s="105"/>
      <c r="T262" s="99"/>
    </row>
    <row r="263" spans="1:20" ht="14.25" customHeight="1">
      <c r="A263" s="240"/>
      <c r="B263" s="253"/>
      <c r="C263" s="256"/>
      <c r="D263" s="271"/>
      <c r="E263" s="271"/>
      <c r="F263" s="271"/>
      <c r="G263" s="271"/>
      <c r="H263" s="271"/>
      <c r="I263" s="271"/>
      <c r="J263" s="271"/>
      <c r="K263" s="271"/>
      <c r="L263" s="34" t="s">
        <v>38</v>
      </c>
      <c r="M263" s="34" t="s">
        <v>29</v>
      </c>
      <c r="N263" s="104"/>
      <c r="O263" s="104"/>
      <c r="P263" s="104"/>
      <c r="Q263" s="105"/>
      <c r="R263" s="105"/>
      <c r="S263" s="105"/>
      <c r="T263" s="99"/>
    </row>
    <row r="264" spans="1:20" ht="14.25" customHeight="1">
      <c r="A264" s="240"/>
      <c r="B264" s="253"/>
      <c r="C264" s="256"/>
      <c r="D264" s="271"/>
      <c r="E264" s="271"/>
      <c r="F264" s="271"/>
      <c r="G264" s="271"/>
      <c r="H264" s="271"/>
      <c r="I264" s="271"/>
      <c r="J264" s="271"/>
      <c r="K264" s="271"/>
      <c r="L264" s="34" t="s">
        <v>36</v>
      </c>
      <c r="M264" s="34" t="s">
        <v>26</v>
      </c>
      <c r="N264" s="104"/>
      <c r="O264" s="104"/>
      <c r="P264" s="104"/>
      <c r="Q264" s="105"/>
      <c r="R264" s="105"/>
      <c r="S264" s="105"/>
      <c r="T264" s="99"/>
    </row>
    <row r="265" spans="1:20" ht="14.25" customHeight="1">
      <c r="A265" s="240"/>
      <c r="B265" s="253"/>
      <c r="C265" s="256"/>
      <c r="D265" s="271"/>
      <c r="E265" s="271"/>
      <c r="F265" s="271"/>
      <c r="G265" s="271"/>
      <c r="H265" s="271"/>
      <c r="I265" s="271"/>
      <c r="J265" s="271"/>
      <c r="K265" s="271"/>
      <c r="L265" s="34" t="s">
        <v>36</v>
      </c>
      <c r="M265" s="34" t="s">
        <v>28</v>
      </c>
      <c r="N265" s="104"/>
      <c r="O265" s="104"/>
      <c r="P265" s="104"/>
      <c r="Q265" s="105"/>
      <c r="R265" s="105"/>
      <c r="S265" s="105"/>
      <c r="T265" s="99"/>
    </row>
    <row r="266" spans="1:20" ht="14.25" customHeight="1">
      <c r="A266" s="240"/>
      <c r="B266" s="253"/>
      <c r="C266" s="256"/>
      <c r="D266" s="271"/>
      <c r="E266" s="271"/>
      <c r="F266" s="271"/>
      <c r="G266" s="271"/>
      <c r="H266" s="271"/>
      <c r="I266" s="271"/>
      <c r="J266" s="271"/>
      <c r="K266" s="271"/>
      <c r="L266" s="34" t="s">
        <v>33</v>
      </c>
      <c r="M266" s="34" t="s">
        <v>27</v>
      </c>
      <c r="N266" s="104"/>
      <c r="O266" s="104"/>
      <c r="P266" s="104"/>
      <c r="Q266" s="105"/>
      <c r="R266" s="105"/>
      <c r="S266" s="105"/>
      <c r="T266" s="99"/>
    </row>
    <row r="267" spans="1:20">
      <c r="A267" s="240"/>
      <c r="B267" s="253"/>
      <c r="C267" s="256"/>
      <c r="D267" s="271"/>
      <c r="E267" s="271"/>
      <c r="F267" s="271"/>
      <c r="G267" s="271"/>
      <c r="H267" s="271"/>
      <c r="I267" s="271"/>
      <c r="J267" s="271"/>
      <c r="K267" s="271"/>
      <c r="L267" s="34" t="s">
        <v>33</v>
      </c>
      <c r="M267" s="34" t="s">
        <v>30</v>
      </c>
      <c r="N267" s="104"/>
      <c r="O267" s="104"/>
      <c r="P267" s="104"/>
      <c r="Q267" s="105"/>
      <c r="R267" s="105"/>
      <c r="S267" s="105"/>
      <c r="T267" s="99"/>
    </row>
    <row r="268" spans="1:20" ht="78.75">
      <c r="A268" s="54" t="s">
        <v>492</v>
      </c>
      <c r="B268" s="45">
        <v>2200</v>
      </c>
      <c r="C268" s="46" t="s">
        <v>25</v>
      </c>
      <c r="D268" s="46" t="s">
        <v>25</v>
      </c>
      <c r="E268" s="46" t="s">
        <v>25</v>
      </c>
      <c r="F268" s="46" t="s">
        <v>25</v>
      </c>
      <c r="G268" s="46" t="s">
        <v>25</v>
      </c>
      <c r="H268" s="46" t="s">
        <v>25</v>
      </c>
      <c r="I268" s="46" t="s">
        <v>25</v>
      </c>
      <c r="J268" s="46" t="s">
        <v>25</v>
      </c>
      <c r="K268" s="46" t="s">
        <v>25</v>
      </c>
      <c r="L268" s="51"/>
      <c r="M268" s="51"/>
      <c r="N268" s="101">
        <f t="shared" ref="N268:S268" si="101">N269+N291+N296</f>
        <v>17651.3</v>
      </c>
      <c r="O268" s="101">
        <f t="shared" si="101"/>
        <v>16073.7</v>
      </c>
      <c r="P268" s="108">
        <f t="shared" si="101"/>
        <v>193112</v>
      </c>
      <c r="Q268" s="108">
        <f t="shared" si="101"/>
        <v>30000</v>
      </c>
      <c r="R268" s="108">
        <f t="shared" si="101"/>
        <v>30000</v>
      </c>
      <c r="S268" s="108">
        <f t="shared" si="101"/>
        <v>30000</v>
      </c>
      <c r="T268" s="99"/>
    </row>
    <row r="269" spans="1:20" ht="61.5" customHeight="1">
      <c r="A269" s="54" t="s">
        <v>274</v>
      </c>
      <c r="B269" s="45">
        <v>2201</v>
      </c>
      <c r="C269" s="46" t="s">
        <v>25</v>
      </c>
      <c r="D269" s="46" t="s">
        <v>25</v>
      </c>
      <c r="E269" s="46" t="s">
        <v>25</v>
      </c>
      <c r="F269" s="46" t="s">
        <v>25</v>
      </c>
      <c r="G269" s="46" t="s">
        <v>25</v>
      </c>
      <c r="H269" s="46" t="s">
        <v>25</v>
      </c>
      <c r="I269" s="46" t="s">
        <v>25</v>
      </c>
      <c r="J269" s="46" t="s">
        <v>25</v>
      </c>
      <c r="K269" s="46" t="s">
        <v>25</v>
      </c>
      <c r="L269" s="51"/>
      <c r="M269" s="51"/>
      <c r="N269" s="122">
        <f>N270+N271+N272+N273+N274+N275+N276+N279+N280+N281+N282+N283+N284</f>
        <v>17651.3</v>
      </c>
      <c r="O269" s="122">
        <f>O270+O271+O272+O273+O274+O275+O276+O279+O280+O281+O282+O283+O284</f>
        <v>16073.7</v>
      </c>
      <c r="P269" s="122">
        <f>P270+P271+P272+P273+P274+P275+P279+P280+P281+P282+P283+P284+P276</f>
        <v>193112</v>
      </c>
      <c r="Q269" s="144">
        <f>Q270+Q271+Q272+Q273+Q274+Q275+Q276+Q279+Q280+Q281+Q282+Q283+Q284</f>
        <v>30000</v>
      </c>
      <c r="R269" s="144">
        <f>R270+R271+R272+R273+R274+R275+R276+R279+R280+R281+R282+R283+R284</f>
        <v>30000</v>
      </c>
      <c r="S269" s="144">
        <f>S270+S271+S272+S273+S274+S275+S276+S279+S280+S281+S282+S283+S284</f>
        <v>30000</v>
      </c>
      <c r="T269" s="99"/>
    </row>
    <row r="270" spans="1:20" ht="22.5" customHeight="1">
      <c r="A270" s="54" t="s">
        <v>543</v>
      </c>
      <c r="B270" s="45">
        <v>2202</v>
      </c>
      <c r="C270" s="50"/>
      <c r="D270" s="51"/>
      <c r="E270" s="51"/>
      <c r="F270" s="51"/>
      <c r="G270" s="51"/>
      <c r="H270" s="51"/>
      <c r="I270" s="51"/>
      <c r="J270" s="51"/>
      <c r="K270" s="51"/>
      <c r="L270" s="34" t="s">
        <v>38</v>
      </c>
      <c r="M270" s="34" t="s">
        <v>26</v>
      </c>
      <c r="N270" s="104"/>
      <c r="O270" s="104"/>
      <c r="P270" s="104"/>
      <c r="Q270" s="105"/>
      <c r="R270" s="105"/>
      <c r="S270" s="105"/>
      <c r="T270" s="99"/>
    </row>
    <row r="271" spans="1:20" ht="22.5">
      <c r="A271" s="54" t="s">
        <v>494</v>
      </c>
      <c r="B271" s="45">
        <v>2203</v>
      </c>
      <c r="C271" s="50"/>
      <c r="D271" s="51"/>
      <c r="E271" s="51"/>
      <c r="F271" s="51"/>
      <c r="G271" s="51"/>
      <c r="H271" s="51"/>
      <c r="I271" s="51"/>
      <c r="J271" s="51"/>
      <c r="K271" s="51"/>
      <c r="L271" s="51"/>
      <c r="M271" s="51"/>
      <c r="N271" s="106">
        <v>0</v>
      </c>
      <c r="O271" s="106">
        <v>0</v>
      </c>
      <c r="P271" s="106">
        <v>0</v>
      </c>
      <c r="Q271" s="106">
        <v>0</v>
      </c>
      <c r="R271" s="106">
        <v>0</v>
      </c>
      <c r="S271" s="106">
        <v>0</v>
      </c>
      <c r="T271" s="99"/>
    </row>
    <row r="272" spans="1:20" ht="22.5">
      <c r="A272" s="54" t="s">
        <v>495</v>
      </c>
      <c r="B272" s="45">
        <v>2204</v>
      </c>
      <c r="C272" s="50"/>
      <c r="D272" s="51"/>
      <c r="E272" s="51"/>
      <c r="F272" s="51"/>
      <c r="G272" s="51"/>
      <c r="H272" s="51"/>
      <c r="I272" s="51"/>
      <c r="J272" s="51"/>
      <c r="K272" s="51"/>
      <c r="L272" s="51"/>
      <c r="M272" s="51"/>
      <c r="N272" s="106">
        <v>0</v>
      </c>
      <c r="O272" s="106">
        <v>0</v>
      </c>
      <c r="P272" s="106">
        <v>0</v>
      </c>
      <c r="Q272" s="106">
        <v>0</v>
      </c>
      <c r="R272" s="106">
        <v>0</v>
      </c>
      <c r="S272" s="106">
        <v>0</v>
      </c>
      <c r="T272" s="99"/>
    </row>
    <row r="273" spans="1:20" ht="45">
      <c r="A273" s="54" t="s">
        <v>496</v>
      </c>
      <c r="B273" s="45">
        <v>2205</v>
      </c>
      <c r="C273" s="50"/>
      <c r="D273" s="51"/>
      <c r="E273" s="51"/>
      <c r="F273" s="51"/>
      <c r="G273" s="51"/>
      <c r="H273" s="51"/>
      <c r="I273" s="51"/>
      <c r="J273" s="51"/>
      <c r="K273" s="51"/>
      <c r="L273" s="51"/>
      <c r="M273" s="51"/>
      <c r="N273" s="106">
        <v>0</v>
      </c>
      <c r="O273" s="106">
        <v>0</v>
      </c>
      <c r="P273" s="106">
        <v>0</v>
      </c>
      <c r="Q273" s="106">
        <v>0</v>
      </c>
      <c r="R273" s="106">
        <v>0</v>
      </c>
      <c r="S273" s="106">
        <v>0</v>
      </c>
      <c r="T273" s="99"/>
    </row>
    <row r="274" spans="1:20" ht="56.25">
      <c r="A274" s="54" t="s">
        <v>497</v>
      </c>
      <c r="B274" s="45">
        <v>2206</v>
      </c>
      <c r="C274" s="50"/>
      <c r="D274" s="51"/>
      <c r="E274" s="51"/>
      <c r="F274" s="51"/>
      <c r="G274" s="51"/>
      <c r="H274" s="51"/>
      <c r="I274" s="51"/>
      <c r="J274" s="51"/>
      <c r="K274" s="51"/>
      <c r="L274" s="51"/>
      <c r="M274" s="51"/>
      <c r="N274" s="106">
        <v>0</v>
      </c>
      <c r="O274" s="106">
        <v>0</v>
      </c>
      <c r="P274" s="106">
        <v>0</v>
      </c>
      <c r="Q274" s="106">
        <v>0</v>
      </c>
      <c r="R274" s="106">
        <v>0</v>
      </c>
      <c r="S274" s="106">
        <v>0</v>
      </c>
      <c r="T274" s="99"/>
    </row>
    <row r="275" spans="1:20">
      <c r="A275" s="54" t="s">
        <v>498</v>
      </c>
      <c r="B275" s="45">
        <v>2207</v>
      </c>
      <c r="C275" s="50"/>
      <c r="D275" s="51"/>
      <c r="E275" s="51"/>
      <c r="F275" s="51"/>
      <c r="G275" s="51"/>
      <c r="H275" s="51"/>
      <c r="I275" s="51"/>
      <c r="J275" s="51"/>
      <c r="K275" s="51"/>
      <c r="L275" s="51"/>
      <c r="M275" s="51"/>
      <c r="N275" s="106">
        <v>0</v>
      </c>
      <c r="O275" s="106">
        <v>0</v>
      </c>
      <c r="P275" s="106">
        <v>0</v>
      </c>
      <c r="Q275" s="106">
        <v>0</v>
      </c>
      <c r="R275" s="106">
        <v>0</v>
      </c>
      <c r="S275" s="106">
        <v>0</v>
      </c>
      <c r="T275" s="99"/>
    </row>
    <row r="276" spans="1:20" ht="15">
      <c r="A276" s="54" t="s">
        <v>499</v>
      </c>
      <c r="B276" s="45">
        <v>2208</v>
      </c>
      <c r="C276" s="50"/>
      <c r="D276" s="51"/>
      <c r="E276" s="51"/>
      <c r="F276" s="51"/>
      <c r="G276" s="51"/>
      <c r="H276" s="51"/>
      <c r="I276" s="51"/>
      <c r="J276" s="51"/>
      <c r="K276" s="51"/>
      <c r="L276" s="34"/>
      <c r="M276" s="34"/>
      <c r="N276" s="106">
        <v>0</v>
      </c>
      <c r="O276" s="106">
        <v>0</v>
      </c>
      <c r="P276" s="123">
        <f>P277+P278</f>
        <v>162669.4</v>
      </c>
      <c r="Q276" s="124">
        <f>Q277+Q278</f>
        <v>0</v>
      </c>
      <c r="R276" s="124">
        <f>R277+R278</f>
        <v>0</v>
      </c>
      <c r="S276" s="124">
        <f>S277+S278</f>
        <v>0</v>
      </c>
      <c r="T276" s="99"/>
    </row>
    <row r="277" spans="1:20" ht="15">
      <c r="A277" s="54"/>
      <c r="B277" s="45"/>
      <c r="C277" s="50"/>
      <c r="D277" s="51"/>
      <c r="E277" s="51"/>
      <c r="F277" s="51"/>
      <c r="G277" s="51"/>
      <c r="H277" s="51"/>
      <c r="I277" s="51"/>
      <c r="J277" s="51"/>
      <c r="K277" s="51"/>
      <c r="L277" s="34" t="s">
        <v>29</v>
      </c>
      <c r="M277" s="34" t="s">
        <v>39</v>
      </c>
      <c r="N277" s="106"/>
      <c r="O277" s="106"/>
      <c r="P277" s="123">
        <v>160696.4</v>
      </c>
      <c r="Q277" s="111"/>
      <c r="R277" s="111"/>
      <c r="S277" s="111"/>
      <c r="T277" s="99"/>
    </row>
    <row r="278" spans="1:20" ht="15">
      <c r="A278" s="54"/>
      <c r="B278" s="45"/>
      <c r="C278" s="50"/>
      <c r="D278" s="51"/>
      <c r="E278" s="51"/>
      <c r="F278" s="51"/>
      <c r="G278" s="51"/>
      <c r="H278" s="51"/>
      <c r="I278" s="51"/>
      <c r="J278" s="51"/>
      <c r="K278" s="51"/>
      <c r="L278" s="34" t="s">
        <v>30</v>
      </c>
      <c r="M278" s="34" t="s">
        <v>28</v>
      </c>
      <c r="N278" s="106"/>
      <c r="O278" s="106"/>
      <c r="P278" s="123">
        <v>1973</v>
      </c>
      <c r="Q278" s="111"/>
      <c r="R278" s="111"/>
      <c r="S278" s="111"/>
      <c r="T278" s="99"/>
    </row>
    <row r="279" spans="1:20" ht="56.25">
      <c r="A279" s="54" t="s">
        <v>500</v>
      </c>
      <c r="B279" s="45">
        <v>2209</v>
      </c>
      <c r="C279" s="50"/>
      <c r="D279" s="51"/>
      <c r="E279" s="51"/>
      <c r="F279" s="51"/>
      <c r="G279" s="51"/>
      <c r="H279" s="51"/>
      <c r="I279" s="51"/>
      <c r="J279" s="51"/>
      <c r="K279" s="51"/>
      <c r="L279" s="51"/>
      <c r="M279" s="51"/>
      <c r="N279" s="106">
        <v>0</v>
      </c>
      <c r="O279" s="106">
        <v>0</v>
      </c>
      <c r="P279" s="106">
        <v>0</v>
      </c>
      <c r="Q279" s="106">
        <v>0</v>
      </c>
      <c r="R279" s="106">
        <v>0</v>
      </c>
      <c r="S279" s="106">
        <v>0</v>
      </c>
      <c r="T279" s="99"/>
    </row>
    <row r="280" spans="1:20" ht="78.75">
      <c r="A280" s="54" t="s">
        <v>544</v>
      </c>
      <c r="B280" s="45">
        <v>2210</v>
      </c>
      <c r="C280" s="50"/>
      <c r="D280" s="51"/>
      <c r="E280" s="51"/>
      <c r="F280" s="51"/>
      <c r="G280" s="51"/>
      <c r="H280" s="51"/>
      <c r="I280" s="51"/>
      <c r="J280" s="51"/>
      <c r="K280" s="51"/>
      <c r="L280" s="51"/>
      <c r="M280" s="51"/>
      <c r="N280" s="106">
        <v>0</v>
      </c>
      <c r="O280" s="106">
        <v>0</v>
      </c>
      <c r="P280" s="106">
        <v>0</v>
      </c>
      <c r="Q280" s="106">
        <v>0</v>
      </c>
      <c r="R280" s="106">
        <v>0</v>
      </c>
      <c r="S280" s="106">
        <v>0</v>
      </c>
      <c r="T280" s="99"/>
    </row>
    <row r="281" spans="1:20" ht="33.75">
      <c r="A281" s="54" t="s">
        <v>502</v>
      </c>
      <c r="B281" s="45">
        <v>2211</v>
      </c>
      <c r="C281" s="50"/>
      <c r="D281" s="51"/>
      <c r="E281" s="51"/>
      <c r="F281" s="51"/>
      <c r="G281" s="51"/>
      <c r="H281" s="51"/>
      <c r="I281" s="51"/>
      <c r="J281" s="51"/>
      <c r="K281" s="51"/>
      <c r="L281" s="51"/>
      <c r="M281" s="51"/>
      <c r="N281" s="106">
        <v>0</v>
      </c>
      <c r="O281" s="106">
        <v>0</v>
      </c>
      <c r="P281" s="106">
        <v>0</v>
      </c>
      <c r="Q281" s="106">
        <v>0</v>
      </c>
      <c r="R281" s="106">
        <v>0</v>
      </c>
      <c r="S281" s="106">
        <v>0</v>
      </c>
      <c r="T281" s="99"/>
    </row>
    <row r="282" spans="1:20" ht="45">
      <c r="A282" s="54" t="s">
        <v>503</v>
      </c>
      <c r="B282" s="45">
        <v>2212</v>
      </c>
      <c r="C282" s="50"/>
      <c r="D282" s="51"/>
      <c r="E282" s="51"/>
      <c r="F282" s="51"/>
      <c r="G282" s="51"/>
      <c r="H282" s="51"/>
      <c r="I282" s="51"/>
      <c r="J282" s="51"/>
      <c r="K282" s="51"/>
      <c r="L282" s="51"/>
      <c r="M282" s="51"/>
      <c r="N282" s="106">
        <v>0</v>
      </c>
      <c r="O282" s="106">
        <v>0</v>
      </c>
      <c r="P282" s="106">
        <v>0</v>
      </c>
      <c r="Q282" s="106">
        <v>0</v>
      </c>
      <c r="R282" s="106">
        <v>0</v>
      </c>
      <c r="S282" s="106">
        <v>0</v>
      </c>
      <c r="T282" s="99"/>
    </row>
    <row r="283" spans="1:20" ht="56.25">
      <c r="A283" s="54" t="s">
        <v>504</v>
      </c>
      <c r="B283" s="45">
        <v>2213</v>
      </c>
      <c r="C283" s="50"/>
      <c r="D283" s="51"/>
      <c r="E283" s="51"/>
      <c r="F283" s="51"/>
      <c r="G283" s="51"/>
      <c r="H283" s="51"/>
      <c r="I283" s="51"/>
      <c r="J283" s="51"/>
      <c r="K283" s="51"/>
      <c r="L283" s="51"/>
      <c r="M283" s="51"/>
      <c r="N283" s="106">
        <v>0</v>
      </c>
      <c r="O283" s="106">
        <v>0</v>
      </c>
      <c r="P283" s="106">
        <v>0</v>
      </c>
      <c r="Q283" s="106">
        <v>0</v>
      </c>
      <c r="R283" s="106">
        <v>0</v>
      </c>
      <c r="S283" s="106">
        <v>0</v>
      </c>
      <c r="T283" s="99"/>
    </row>
    <row r="284" spans="1:20" ht="45">
      <c r="A284" s="54" t="s">
        <v>545</v>
      </c>
      <c r="B284" s="45">
        <v>2214</v>
      </c>
      <c r="C284" s="50"/>
      <c r="D284" s="51"/>
      <c r="E284" s="51"/>
      <c r="F284" s="51"/>
      <c r="G284" s="51"/>
      <c r="H284" s="51"/>
      <c r="I284" s="51"/>
      <c r="J284" s="51"/>
      <c r="K284" s="51"/>
      <c r="L284" s="125" t="s">
        <v>299</v>
      </c>
      <c r="M284" s="125" t="s">
        <v>546</v>
      </c>
      <c r="N284" s="123">
        <v>17651.3</v>
      </c>
      <c r="O284" s="126">
        <v>16073.7</v>
      </c>
      <c r="P284" s="123">
        <v>30442.6</v>
      </c>
      <c r="Q284" s="111">
        <v>30000</v>
      </c>
      <c r="R284" s="111">
        <v>30000</v>
      </c>
      <c r="S284" s="111">
        <v>30000</v>
      </c>
      <c r="T284" s="99"/>
    </row>
    <row r="285" spans="1:20" ht="67.5">
      <c r="A285" s="54" t="s">
        <v>301</v>
      </c>
      <c r="B285" s="45">
        <v>2215</v>
      </c>
      <c r="C285" s="127"/>
      <c r="D285" s="128"/>
      <c r="E285" s="128"/>
      <c r="F285" s="128"/>
      <c r="G285" s="128"/>
      <c r="H285" s="128"/>
      <c r="I285" s="128"/>
      <c r="J285" s="128"/>
      <c r="K285" s="128"/>
      <c r="L285" s="51"/>
      <c r="M285" s="51"/>
      <c r="N285" s="106">
        <v>0</v>
      </c>
      <c r="O285" s="106">
        <v>0</v>
      </c>
      <c r="P285" s="106">
        <v>0</v>
      </c>
      <c r="Q285" s="106">
        <v>0</v>
      </c>
      <c r="R285" s="106">
        <v>0</v>
      </c>
      <c r="S285" s="106">
        <v>0</v>
      </c>
      <c r="T285" s="99"/>
    </row>
    <row r="286" spans="1:20" ht="54.75" customHeight="1">
      <c r="A286" s="54" t="s">
        <v>302</v>
      </c>
      <c r="B286" s="45">
        <v>2216</v>
      </c>
      <c r="C286" s="50"/>
      <c r="D286" s="51"/>
      <c r="E286" s="51"/>
      <c r="F286" s="51"/>
      <c r="G286" s="51"/>
      <c r="H286" s="51"/>
      <c r="I286" s="51"/>
      <c r="J286" s="51"/>
      <c r="K286" s="51"/>
      <c r="L286" s="51"/>
      <c r="M286" s="51"/>
      <c r="N286" s="106"/>
      <c r="O286" s="106"/>
      <c r="P286" s="106"/>
      <c r="Q286" s="106"/>
      <c r="R286" s="106"/>
      <c r="S286" s="106"/>
      <c r="T286" s="99"/>
    </row>
    <row r="287" spans="1:20" ht="56.25">
      <c r="A287" s="54" t="s">
        <v>303</v>
      </c>
      <c r="B287" s="45">
        <v>2217</v>
      </c>
      <c r="C287" s="50"/>
      <c r="D287" s="51"/>
      <c r="E287" s="51"/>
      <c r="F287" s="51"/>
      <c r="G287" s="51"/>
      <c r="H287" s="51"/>
      <c r="I287" s="51"/>
      <c r="J287" s="51"/>
      <c r="K287" s="51"/>
      <c r="L287" s="51"/>
      <c r="M287" s="51"/>
      <c r="N287" s="106"/>
      <c r="O287" s="106"/>
      <c r="P287" s="106"/>
      <c r="Q287" s="106"/>
      <c r="R287" s="106"/>
      <c r="S287" s="106"/>
      <c r="T287" s="99"/>
    </row>
    <row r="288" spans="1:20" ht="71.25" customHeight="1">
      <c r="A288" s="54" t="s">
        <v>304</v>
      </c>
      <c r="B288" s="45">
        <v>2218</v>
      </c>
      <c r="C288" s="50"/>
      <c r="D288" s="51"/>
      <c r="E288" s="51"/>
      <c r="F288" s="51"/>
      <c r="G288" s="51"/>
      <c r="H288" s="51"/>
      <c r="I288" s="51"/>
      <c r="J288" s="51"/>
      <c r="K288" s="51"/>
      <c r="L288" s="51"/>
      <c r="M288" s="51"/>
      <c r="N288" s="106"/>
      <c r="O288" s="106"/>
      <c r="P288" s="106"/>
      <c r="Q288" s="106"/>
      <c r="R288" s="106"/>
      <c r="S288" s="106"/>
      <c r="T288" s="99"/>
    </row>
    <row r="289" spans="1:20" ht="71.25" customHeight="1">
      <c r="A289" s="54" t="s">
        <v>305</v>
      </c>
      <c r="B289" s="45">
        <v>2219</v>
      </c>
      <c r="C289" s="50"/>
      <c r="D289" s="51"/>
      <c r="E289" s="51"/>
      <c r="F289" s="51"/>
      <c r="G289" s="51"/>
      <c r="H289" s="51"/>
      <c r="I289" s="51"/>
      <c r="J289" s="51"/>
      <c r="K289" s="51"/>
      <c r="L289" s="51"/>
      <c r="M289" s="51"/>
      <c r="N289" s="106"/>
      <c r="O289" s="106"/>
      <c r="P289" s="106"/>
      <c r="Q289" s="106"/>
      <c r="R289" s="106"/>
      <c r="S289" s="106"/>
      <c r="T289" s="99"/>
    </row>
    <row r="290" spans="1:20" ht="57.75" customHeight="1">
      <c r="A290" s="54" t="s">
        <v>306</v>
      </c>
      <c r="B290" s="45">
        <v>2220</v>
      </c>
      <c r="C290" s="50"/>
      <c r="D290" s="51"/>
      <c r="E290" s="51"/>
      <c r="F290" s="51"/>
      <c r="G290" s="51"/>
      <c r="H290" s="51"/>
      <c r="I290" s="51"/>
      <c r="J290" s="51"/>
      <c r="K290" s="51"/>
      <c r="L290" s="51"/>
      <c r="M290" s="51"/>
      <c r="N290" s="106"/>
      <c r="O290" s="106"/>
      <c r="P290" s="106"/>
      <c r="Q290" s="106"/>
      <c r="R290" s="106"/>
      <c r="S290" s="106"/>
      <c r="T290" s="99"/>
    </row>
    <row r="291" spans="1:20" ht="78.75">
      <c r="A291" s="54" t="s">
        <v>507</v>
      </c>
      <c r="B291" s="74">
        <v>2300</v>
      </c>
      <c r="C291" s="46" t="s">
        <v>25</v>
      </c>
      <c r="D291" s="46" t="s">
        <v>25</v>
      </c>
      <c r="E291" s="46" t="s">
        <v>25</v>
      </c>
      <c r="F291" s="46" t="s">
        <v>25</v>
      </c>
      <c r="G291" s="46" t="s">
        <v>25</v>
      </c>
      <c r="H291" s="46" t="s">
        <v>25</v>
      </c>
      <c r="I291" s="46" t="s">
        <v>25</v>
      </c>
      <c r="J291" s="46" t="s">
        <v>25</v>
      </c>
      <c r="K291" s="46" t="s">
        <v>25</v>
      </c>
      <c r="L291" s="51"/>
      <c r="M291" s="51"/>
      <c r="N291" s="101">
        <f t="shared" ref="N291:S291" si="102">N292+N293+N294+N295</f>
        <v>0</v>
      </c>
      <c r="O291" s="101">
        <f t="shared" si="102"/>
        <v>0</v>
      </c>
      <c r="P291" s="101">
        <f t="shared" si="102"/>
        <v>0</v>
      </c>
      <c r="Q291" s="101">
        <f t="shared" si="102"/>
        <v>0</v>
      </c>
      <c r="R291" s="101">
        <f t="shared" si="102"/>
        <v>0</v>
      </c>
      <c r="S291" s="101">
        <f t="shared" si="102"/>
        <v>0</v>
      </c>
      <c r="T291" s="99"/>
    </row>
    <row r="292" spans="1:20" ht="22.5">
      <c r="A292" s="54" t="s">
        <v>308</v>
      </c>
      <c r="B292" s="45">
        <v>2301</v>
      </c>
      <c r="C292" s="50"/>
      <c r="D292" s="51"/>
      <c r="E292" s="51"/>
      <c r="F292" s="51"/>
      <c r="G292" s="51"/>
      <c r="H292" s="51"/>
      <c r="I292" s="51"/>
      <c r="J292" s="51"/>
      <c r="K292" s="51"/>
      <c r="L292" s="34" t="s">
        <v>36</v>
      </c>
      <c r="M292" s="34" t="s">
        <v>28</v>
      </c>
      <c r="N292" s="104"/>
      <c r="O292" s="104"/>
      <c r="P292" s="104"/>
      <c r="Q292" s="105"/>
      <c r="R292" s="105"/>
      <c r="S292" s="105"/>
      <c r="T292" s="99"/>
    </row>
    <row r="293" spans="1:20" ht="22.5">
      <c r="A293" s="54" t="s">
        <v>313</v>
      </c>
      <c r="B293" s="45">
        <v>2302</v>
      </c>
      <c r="C293" s="50"/>
      <c r="D293" s="51"/>
      <c r="E293" s="51"/>
      <c r="F293" s="51"/>
      <c r="G293" s="51"/>
      <c r="H293" s="51"/>
      <c r="I293" s="51"/>
      <c r="J293" s="51"/>
      <c r="K293" s="51"/>
      <c r="L293" s="34" t="s">
        <v>36</v>
      </c>
      <c r="M293" s="34" t="s">
        <v>28</v>
      </c>
      <c r="N293" s="104"/>
      <c r="O293" s="104"/>
      <c r="P293" s="104"/>
      <c r="Q293" s="105"/>
      <c r="R293" s="105"/>
      <c r="S293" s="105"/>
      <c r="T293" s="99"/>
    </row>
    <row r="294" spans="1:20" ht="22.5" customHeight="1">
      <c r="A294" s="236" t="s">
        <v>317</v>
      </c>
      <c r="B294" s="237">
        <v>2303</v>
      </c>
      <c r="C294" s="238"/>
      <c r="D294" s="233"/>
      <c r="E294" s="233"/>
      <c r="F294" s="233"/>
      <c r="G294" s="233"/>
      <c r="H294" s="233"/>
      <c r="I294" s="233"/>
      <c r="J294" s="233"/>
      <c r="K294" s="233"/>
      <c r="L294" s="34" t="s">
        <v>36</v>
      </c>
      <c r="M294" s="34" t="s">
        <v>28</v>
      </c>
      <c r="N294" s="104"/>
      <c r="O294" s="104"/>
      <c r="P294" s="104"/>
      <c r="Q294" s="105"/>
      <c r="R294" s="105"/>
      <c r="S294" s="105"/>
      <c r="T294" s="99"/>
    </row>
    <row r="295" spans="1:20">
      <c r="A295" s="236"/>
      <c r="B295" s="237"/>
      <c r="C295" s="238"/>
      <c r="D295" s="233"/>
      <c r="E295" s="233"/>
      <c r="F295" s="233"/>
      <c r="G295" s="233"/>
      <c r="H295" s="233"/>
      <c r="I295" s="233"/>
      <c r="J295" s="233"/>
      <c r="K295" s="233"/>
      <c r="L295" s="34" t="s">
        <v>36</v>
      </c>
      <c r="M295" s="34" t="s">
        <v>29</v>
      </c>
      <c r="N295" s="104"/>
      <c r="O295" s="104"/>
      <c r="P295" s="104"/>
      <c r="Q295" s="105"/>
      <c r="R295" s="105"/>
      <c r="S295" s="105"/>
      <c r="T295" s="99"/>
    </row>
    <row r="296" spans="1:20" ht="81.75" customHeight="1">
      <c r="A296" s="79" t="s">
        <v>508</v>
      </c>
      <c r="B296" s="74">
        <v>2400</v>
      </c>
      <c r="C296" s="46" t="s">
        <v>25</v>
      </c>
      <c r="D296" s="46" t="s">
        <v>25</v>
      </c>
      <c r="E296" s="46" t="s">
        <v>25</v>
      </c>
      <c r="F296" s="46" t="s">
        <v>25</v>
      </c>
      <c r="G296" s="46" t="s">
        <v>25</v>
      </c>
      <c r="H296" s="46" t="s">
        <v>25</v>
      </c>
      <c r="I296" s="46" t="s">
        <v>25</v>
      </c>
      <c r="J296" s="46" t="s">
        <v>25</v>
      </c>
      <c r="K296" s="46" t="s">
        <v>25</v>
      </c>
      <c r="L296" s="51"/>
      <c r="M296" s="51"/>
      <c r="N296" s="101">
        <f t="shared" ref="N296:S296" si="103">N297</f>
        <v>0</v>
      </c>
      <c r="O296" s="101">
        <f t="shared" si="103"/>
        <v>0</v>
      </c>
      <c r="P296" s="101">
        <f t="shared" si="103"/>
        <v>0</v>
      </c>
      <c r="Q296" s="101">
        <f t="shared" si="103"/>
        <v>0</v>
      </c>
      <c r="R296" s="101">
        <f t="shared" si="103"/>
        <v>0</v>
      </c>
      <c r="S296" s="101">
        <f t="shared" si="103"/>
        <v>0</v>
      </c>
      <c r="T296" s="99"/>
    </row>
    <row r="297" spans="1:20" ht="19.5" customHeight="1">
      <c r="A297" s="54" t="s">
        <v>327</v>
      </c>
      <c r="B297" s="45">
        <v>2401</v>
      </c>
      <c r="C297" s="50"/>
      <c r="D297" s="51"/>
      <c r="E297" s="51"/>
      <c r="F297" s="51"/>
      <c r="G297" s="51"/>
      <c r="H297" s="51"/>
      <c r="I297" s="51"/>
      <c r="J297" s="51"/>
      <c r="K297" s="51"/>
      <c r="L297" s="34" t="s">
        <v>34</v>
      </c>
      <c r="M297" s="34" t="s">
        <v>26</v>
      </c>
      <c r="N297" s="104"/>
      <c r="O297" s="104"/>
      <c r="P297" s="104"/>
      <c r="Q297" s="105"/>
      <c r="R297" s="105"/>
      <c r="S297" s="105"/>
      <c r="T297" s="99"/>
    </row>
    <row r="298" spans="1:20" ht="113.25" customHeight="1">
      <c r="A298" s="54" t="s">
        <v>332</v>
      </c>
      <c r="B298" s="45">
        <v>2500</v>
      </c>
      <c r="C298" s="46" t="s">
        <v>25</v>
      </c>
      <c r="D298" s="46" t="s">
        <v>25</v>
      </c>
      <c r="E298" s="46" t="s">
        <v>25</v>
      </c>
      <c r="F298" s="46" t="s">
        <v>25</v>
      </c>
      <c r="G298" s="46" t="s">
        <v>25</v>
      </c>
      <c r="H298" s="46" t="s">
        <v>25</v>
      </c>
      <c r="I298" s="46" t="s">
        <v>25</v>
      </c>
      <c r="J298" s="46" t="s">
        <v>25</v>
      </c>
      <c r="K298" s="46" t="s">
        <v>25</v>
      </c>
      <c r="L298" s="51"/>
      <c r="M298" s="51"/>
      <c r="N298" s="129">
        <f t="shared" ref="N298:S298" si="104">N299+N332</f>
        <v>22014.1</v>
      </c>
      <c r="O298" s="129">
        <f t="shared" si="104"/>
        <v>21872.400000000001</v>
      </c>
      <c r="P298" s="129">
        <f t="shared" si="104"/>
        <v>27752.799999999999</v>
      </c>
      <c r="Q298" s="129">
        <f t="shared" si="104"/>
        <v>46256.130000000005</v>
      </c>
      <c r="R298" s="129">
        <f t="shared" si="104"/>
        <v>34387.64</v>
      </c>
      <c r="S298" s="129">
        <f t="shared" si="104"/>
        <v>18704.14</v>
      </c>
      <c r="T298" s="99"/>
    </row>
    <row r="299" spans="1:20" ht="45">
      <c r="A299" s="54" t="s">
        <v>333</v>
      </c>
      <c r="B299" s="45">
        <v>2501</v>
      </c>
      <c r="C299" s="46" t="s">
        <v>25</v>
      </c>
      <c r="D299" s="46" t="s">
        <v>25</v>
      </c>
      <c r="E299" s="46" t="s">
        <v>25</v>
      </c>
      <c r="F299" s="46" t="s">
        <v>25</v>
      </c>
      <c r="G299" s="46" t="s">
        <v>25</v>
      </c>
      <c r="H299" s="46" t="s">
        <v>25</v>
      </c>
      <c r="I299" s="46" t="s">
        <v>25</v>
      </c>
      <c r="J299" s="46" t="s">
        <v>25</v>
      </c>
      <c r="K299" s="46" t="s">
        <v>25</v>
      </c>
      <c r="L299" s="51"/>
      <c r="M299" s="51"/>
      <c r="N299" s="129">
        <f>N300+N301+N302+N303+N304+N305+N311+N314+N318+N319+N320+N323+N325+N327+N330</f>
        <v>22014.1</v>
      </c>
      <c r="O299" s="129">
        <f t="shared" ref="O299:S299" si="105">O300+O301+O302+O303+O304+O305+O311+O314+O318+O319+O320+O323+O325+O327+O330</f>
        <v>21872.400000000001</v>
      </c>
      <c r="P299" s="129">
        <f t="shared" si="105"/>
        <v>27752.799999999999</v>
      </c>
      <c r="Q299" s="129">
        <f t="shared" si="105"/>
        <v>46256.130000000005</v>
      </c>
      <c r="R299" s="129">
        <f t="shared" si="105"/>
        <v>34387.64</v>
      </c>
      <c r="S299" s="129">
        <f t="shared" si="105"/>
        <v>18704.14</v>
      </c>
      <c r="T299" s="99"/>
    </row>
    <row r="300" spans="1:20" ht="45">
      <c r="A300" s="54" t="s">
        <v>334</v>
      </c>
      <c r="B300" s="45">
        <v>2502</v>
      </c>
      <c r="C300" s="50"/>
      <c r="D300" s="51"/>
      <c r="E300" s="51"/>
      <c r="F300" s="51"/>
      <c r="G300" s="51"/>
      <c r="H300" s="51"/>
      <c r="I300" s="51"/>
      <c r="J300" s="51"/>
      <c r="K300" s="51"/>
      <c r="L300" s="34" t="s">
        <v>26</v>
      </c>
      <c r="M300" s="34" t="s">
        <v>30</v>
      </c>
      <c r="N300" s="104"/>
      <c r="O300" s="104"/>
      <c r="P300" s="104"/>
      <c r="Q300" s="105"/>
      <c r="R300" s="105"/>
      <c r="S300" s="105"/>
      <c r="T300" s="99"/>
    </row>
    <row r="301" spans="1:20" ht="135">
      <c r="A301" s="54" t="s">
        <v>340</v>
      </c>
      <c r="B301" s="45">
        <v>2504</v>
      </c>
      <c r="C301" s="50"/>
      <c r="D301" s="51"/>
      <c r="E301" s="51"/>
      <c r="F301" s="51"/>
      <c r="G301" s="51"/>
      <c r="H301" s="51"/>
      <c r="I301" s="51"/>
      <c r="J301" s="51"/>
      <c r="K301" s="51"/>
      <c r="L301" s="34" t="s">
        <v>26</v>
      </c>
      <c r="M301" s="34" t="s">
        <v>34</v>
      </c>
      <c r="N301" s="104"/>
      <c r="O301" s="104"/>
      <c r="P301" s="104"/>
      <c r="Q301" s="105"/>
      <c r="R301" s="105"/>
      <c r="S301" s="105"/>
      <c r="T301" s="99"/>
    </row>
    <row r="302" spans="1:20" ht="101.25">
      <c r="A302" s="54" t="s">
        <v>346</v>
      </c>
      <c r="B302" s="45">
        <v>2505</v>
      </c>
      <c r="C302" s="50"/>
      <c r="D302" s="51"/>
      <c r="E302" s="51"/>
      <c r="F302" s="51"/>
      <c r="G302" s="51"/>
      <c r="H302" s="51"/>
      <c r="I302" s="51"/>
      <c r="J302" s="51"/>
      <c r="K302" s="51"/>
      <c r="L302" s="34" t="s">
        <v>32</v>
      </c>
      <c r="M302" s="34" t="s">
        <v>27</v>
      </c>
      <c r="N302" s="104"/>
      <c r="O302" s="104"/>
      <c r="P302" s="104"/>
      <c r="Q302" s="105"/>
      <c r="R302" s="105"/>
      <c r="S302" s="105"/>
      <c r="T302" s="99"/>
    </row>
    <row r="303" spans="1:20" ht="90">
      <c r="A303" s="54" t="s">
        <v>352</v>
      </c>
      <c r="B303" s="45">
        <v>2506</v>
      </c>
      <c r="C303" s="50"/>
      <c r="D303" s="51"/>
      <c r="E303" s="51"/>
      <c r="F303" s="51"/>
      <c r="G303" s="51"/>
      <c r="H303" s="51"/>
      <c r="I303" s="80"/>
      <c r="J303" s="51"/>
      <c r="K303" s="51"/>
      <c r="L303" s="34" t="s">
        <v>36</v>
      </c>
      <c r="M303" s="34" t="s">
        <v>29</v>
      </c>
      <c r="N303" s="104"/>
      <c r="O303" s="104"/>
      <c r="P303" s="104"/>
      <c r="Q303" s="105"/>
      <c r="R303" s="105"/>
      <c r="S303" s="105"/>
      <c r="T303" s="99"/>
    </row>
    <row r="304" spans="1:20" ht="56.25" customHeight="1">
      <c r="A304" s="54" t="s">
        <v>357</v>
      </c>
      <c r="B304" s="45">
        <v>2507</v>
      </c>
      <c r="C304" s="50"/>
      <c r="D304" s="51"/>
      <c r="E304" s="51"/>
      <c r="F304" s="51"/>
      <c r="G304" s="51"/>
      <c r="H304" s="51"/>
      <c r="I304" s="51"/>
      <c r="J304" s="51"/>
      <c r="K304" s="51"/>
      <c r="L304" s="34" t="s">
        <v>38</v>
      </c>
      <c r="M304" s="34" t="s">
        <v>26</v>
      </c>
      <c r="N304" s="104"/>
      <c r="O304" s="104"/>
      <c r="P304" s="104"/>
      <c r="Q304" s="105"/>
      <c r="R304" s="105"/>
      <c r="S304" s="105"/>
      <c r="T304" s="99"/>
    </row>
    <row r="305" spans="1:20" ht="33.75" customHeight="1">
      <c r="A305" s="236" t="s">
        <v>363</v>
      </c>
      <c r="B305" s="237">
        <v>2508</v>
      </c>
      <c r="C305" s="238"/>
      <c r="D305" s="233"/>
      <c r="E305" s="233"/>
      <c r="F305" s="233"/>
      <c r="G305" s="233"/>
      <c r="H305" s="233"/>
      <c r="I305" s="233"/>
      <c r="J305" s="233"/>
      <c r="K305" s="233"/>
      <c r="L305" s="51"/>
      <c r="M305" s="51"/>
      <c r="N305" s="101">
        <f t="shared" ref="N305:S305" si="106">SUM(N306:N310)</f>
        <v>0</v>
      </c>
      <c r="O305" s="101">
        <f t="shared" si="106"/>
        <v>0</v>
      </c>
      <c r="P305" s="101">
        <f t="shared" si="106"/>
        <v>0</v>
      </c>
      <c r="Q305" s="101">
        <f t="shared" si="106"/>
        <v>0</v>
      </c>
      <c r="R305" s="101">
        <f t="shared" si="106"/>
        <v>0</v>
      </c>
      <c r="S305" s="101">
        <f t="shared" si="106"/>
        <v>0</v>
      </c>
      <c r="T305" s="99"/>
    </row>
    <row r="306" spans="1:20">
      <c r="A306" s="236"/>
      <c r="B306" s="237"/>
      <c r="C306" s="238"/>
      <c r="D306" s="233"/>
      <c r="E306" s="233"/>
      <c r="F306" s="233"/>
      <c r="G306" s="233"/>
      <c r="H306" s="233"/>
      <c r="I306" s="233"/>
      <c r="J306" s="233"/>
      <c r="K306" s="233"/>
      <c r="L306" s="34" t="s">
        <v>32</v>
      </c>
      <c r="M306" s="34" t="s">
        <v>26</v>
      </c>
      <c r="N306" s="104"/>
      <c r="O306" s="104"/>
      <c r="P306" s="104"/>
      <c r="Q306" s="105"/>
      <c r="R306" s="105"/>
      <c r="S306" s="105"/>
      <c r="T306" s="99"/>
    </row>
    <row r="307" spans="1:20">
      <c r="A307" s="236"/>
      <c r="B307" s="237"/>
      <c r="C307" s="238"/>
      <c r="D307" s="233"/>
      <c r="E307" s="233"/>
      <c r="F307" s="233"/>
      <c r="G307" s="233"/>
      <c r="H307" s="233"/>
      <c r="I307" s="233"/>
      <c r="J307" s="233"/>
      <c r="K307" s="233"/>
      <c r="L307" s="34" t="s">
        <v>32</v>
      </c>
      <c r="M307" s="34" t="s">
        <v>27</v>
      </c>
      <c r="N307" s="104"/>
      <c r="O307" s="104"/>
      <c r="P307" s="104"/>
      <c r="Q307" s="105"/>
      <c r="R307" s="105"/>
      <c r="S307" s="105"/>
      <c r="T307" s="99"/>
    </row>
    <row r="308" spans="1:20">
      <c r="A308" s="236"/>
      <c r="B308" s="237"/>
      <c r="C308" s="238"/>
      <c r="D308" s="233"/>
      <c r="E308" s="233"/>
      <c r="F308" s="233"/>
      <c r="G308" s="233"/>
      <c r="H308" s="233"/>
      <c r="I308" s="233"/>
      <c r="J308" s="233"/>
      <c r="K308" s="233"/>
      <c r="L308" s="34" t="s">
        <v>32</v>
      </c>
      <c r="M308" s="34" t="s">
        <v>28</v>
      </c>
      <c r="N308" s="104"/>
      <c r="O308" s="104"/>
      <c r="P308" s="104"/>
      <c r="Q308" s="105"/>
      <c r="R308" s="105"/>
      <c r="S308" s="105"/>
      <c r="T308" s="99"/>
    </row>
    <row r="309" spans="1:20">
      <c r="A309" s="236"/>
      <c r="B309" s="237"/>
      <c r="C309" s="238"/>
      <c r="D309" s="233"/>
      <c r="E309" s="233"/>
      <c r="F309" s="233"/>
      <c r="G309" s="233"/>
      <c r="H309" s="233"/>
      <c r="I309" s="233"/>
      <c r="J309" s="233"/>
      <c r="K309" s="233"/>
      <c r="L309" s="34" t="s">
        <v>32</v>
      </c>
      <c r="M309" s="34" t="s">
        <v>32</v>
      </c>
      <c r="N309" s="104"/>
      <c r="O309" s="104"/>
      <c r="P309" s="104"/>
      <c r="Q309" s="105"/>
      <c r="R309" s="105"/>
      <c r="S309" s="105"/>
      <c r="T309" s="99"/>
    </row>
    <row r="310" spans="1:20">
      <c r="A310" s="236"/>
      <c r="B310" s="237"/>
      <c r="C310" s="238"/>
      <c r="D310" s="233"/>
      <c r="E310" s="233"/>
      <c r="F310" s="233"/>
      <c r="G310" s="233"/>
      <c r="H310" s="233"/>
      <c r="I310" s="233"/>
      <c r="J310" s="233"/>
      <c r="K310" s="233"/>
      <c r="L310" s="34" t="s">
        <v>32</v>
      </c>
      <c r="M310" s="34" t="s">
        <v>35</v>
      </c>
      <c r="N310" s="104"/>
      <c r="O310" s="104"/>
      <c r="P310" s="104"/>
      <c r="Q310" s="105"/>
      <c r="R310" s="105"/>
      <c r="S310" s="105"/>
      <c r="T310" s="99"/>
    </row>
    <row r="311" spans="1:20" ht="180" customHeight="1">
      <c r="A311" s="236" t="s">
        <v>547</v>
      </c>
      <c r="B311" s="237">
        <v>2509</v>
      </c>
      <c r="C311" s="238"/>
      <c r="D311" s="233"/>
      <c r="E311" s="233"/>
      <c r="F311" s="233"/>
      <c r="G311" s="233"/>
      <c r="H311" s="233"/>
      <c r="I311" s="233"/>
      <c r="J311" s="233"/>
      <c r="K311" s="233"/>
      <c r="L311" s="51"/>
      <c r="M311" s="51"/>
      <c r="N311" s="101">
        <f t="shared" ref="N311:S311" si="107">N312+N313</f>
        <v>0</v>
      </c>
      <c r="O311" s="101">
        <f t="shared" si="107"/>
        <v>0</v>
      </c>
      <c r="P311" s="101">
        <f t="shared" si="107"/>
        <v>0</v>
      </c>
      <c r="Q311" s="101">
        <f t="shared" si="107"/>
        <v>0</v>
      </c>
      <c r="R311" s="101">
        <f t="shared" si="107"/>
        <v>0</v>
      </c>
      <c r="S311" s="101">
        <f t="shared" si="107"/>
        <v>0</v>
      </c>
      <c r="T311" s="99"/>
    </row>
    <row r="312" spans="1:20">
      <c r="A312" s="236"/>
      <c r="B312" s="237"/>
      <c r="C312" s="238"/>
      <c r="D312" s="233"/>
      <c r="E312" s="233"/>
      <c r="F312" s="233"/>
      <c r="G312" s="233"/>
      <c r="H312" s="233"/>
      <c r="I312" s="233"/>
      <c r="J312" s="233"/>
      <c r="K312" s="233"/>
      <c r="L312" s="34" t="s">
        <v>32</v>
      </c>
      <c r="M312" s="34" t="s">
        <v>26</v>
      </c>
      <c r="N312" s="104"/>
      <c r="O312" s="104"/>
      <c r="P312" s="104"/>
      <c r="Q312" s="105"/>
      <c r="R312" s="105"/>
      <c r="S312" s="105"/>
      <c r="T312" s="99"/>
    </row>
    <row r="313" spans="1:20">
      <c r="A313" s="236"/>
      <c r="B313" s="237"/>
      <c r="C313" s="238"/>
      <c r="D313" s="233"/>
      <c r="E313" s="233"/>
      <c r="F313" s="233"/>
      <c r="G313" s="233"/>
      <c r="H313" s="233"/>
      <c r="I313" s="233"/>
      <c r="J313" s="233"/>
      <c r="K313" s="233"/>
      <c r="L313" s="34" t="s">
        <v>32</v>
      </c>
      <c r="M313" s="34" t="s">
        <v>27</v>
      </c>
      <c r="N313" s="104"/>
      <c r="O313" s="104"/>
      <c r="P313" s="104"/>
      <c r="Q313" s="105"/>
      <c r="R313" s="105"/>
      <c r="S313" s="105"/>
      <c r="T313" s="99"/>
    </row>
    <row r="314" spans="1:20" ht="213.75" customHeight="1">
      <c r="A314" s="236" t="s">
        <v>374</v>
      </c>
      <c r="B314" s="237">
        <v>2510</v>
      </c>
      <c r="C314" s="238"/>
      <c r="D314" s="233"/>
      <c r="E314" s="233"/>
      <c r="F314" s="233"/>
      <c r="G314" s="233"/>
      <c r="H314" s="233"/>
      <c r="I314" s="233"/>
      <c r="J314" s="233"/>
      <c r="K314" s="233"/>
      <c r="L314" s="51"/>
      <c r="M314" s="51"/>
      <c r="N314" s="101">
        <f t="shared" ref="N314:S314" si="108">N315+N316+N317</f>
        <v>0</v>
      </c>
      <c r="O314" s="101">
        <f t="shared" si="108"/>
        <v>0</v>
      </c>
      <c r="P314" s="101">
        <f t="shared" si="108"/>
        <v>0</v>
      </c>
      <c r="Q314" s="101">
        <f t="shared" si="108"/>
        <v>0</v>
      </c>
      <c r="R314" s="101">
        <f t="shared" si="108"/>
        <v>0</v>
      </c>
      <c r="S314" s="101">
        <f t="shared" si="108"/>
        <v>0</v>
      </c>
      <c r="T314" s="99"/>
    </row>
    <row r="315" spans="1:20">
      <c r="A315" s="236"/>
      <c r="B315" s="237"/>
      <c r="C315" s="238"/>
      <c r="D315" s="233"/>
      <c r="E315" s="233"/>
      <c r="F315" s="233"/>
      <c r="G315" s="233"/>
      <c r="H315" s="233"/>
      <c r="I315" s="233"/>
      <c r="J315" s="233"/>
      <c r="K315" s="233"/>
      <c r="L315" s="34" t="s">
        <v>32</v>
      </c>
      <c r="M315" s="34" t="s">
        <v>26</v>
      </c>
      <c r="N315" s="104"/>
      <c r="O315" s="104"/>
      <c r="P315" s="104"/>
      <c r="Q315" s="105"/>
      <c r="R315" s="105"/>
      <c r="S315" s="105"/>
      <c r="T315" s="99"/>
    </row>
    <row r="316" spans="1:20">
      <c r="A316" s="236"/>
      <c r="B316" s="237"/>
      <c r="C316" s="238"/>
      <c r="D316" s="233"/>
      <c r="E316" s="233"/>
      <c r="F316" s="233"/>
      <c r="G316" s="233"/>
      <c r="H316" s="233"/>
      <c r="I316" s="233"/>
      <c r="J316" s="233"/>
      <c r="K316" s="233"/>
      <c r="L316" s="34" t="s">
        <v>32</v>
      </c>
      <c r="M316" s="34" t="s">
        <v>27</v>
      </c>
      <c r="N316" s="104"/>
      <c r="O316" s="104"/>
      <c r="P316" s="104"/>
      <c r="Q316" s="105"/>
      <c r="R316" s="105"/>
      <c r="S316" s="105"/>
      <c r="T316" s="99"/>
    </row>
    <row r="317" spans="1:20">
      <c r="A317" s="236"/>
      <c r="B317" s="237"/>
      <c r="C317" s="238"/>
      <c r="D317" s="233"/>
      <c r="E317" s="233"/>
      <c r="F317" s="233"/>
      <c r="G317" s="233"/>
      <c r="H317" s="233"/>
      <c r="I317" s="233"/>
      <c r="J317" s="233"/>
      <c r="K317" s="233"/>
      <c r="L317" s="34" t="s">
        <v>32</v>
      </c>
      <c r="M317" s="34" t="s">
        <v>28</v>
      </c>
      <c r="N317" s="104"/>
      <c r="O317" s="104"/>
      <c r="P317" s="104"/>
      <c r="Q317" s="105"/>
      <c r="R317" s="105"/>
      <c r="S317" s="105"/>
      <c r="T317" s="99"/>
    </row>
    <row r="318" spans="1:20" ht="33.75">
      <c r="A318" s="54" t="s">
        <v>380</v>
      </c>
      <c r="B318" s="45">
        <v>2512</v>
      </c>
      <c r="C318" s="50"/>
      <c r="D318" s="51"/>
      <c r="E318" s="51"/>
      <c r="F318" s="51"/>
      <c r="G318" s="51"/>
      <c r="H318" s="51"/>
      <c r="I318" s="51"/>
      <c r="J318" s="51"/>
      <c r="K318" s="51"/>
      <c r="L318" s="34" t="s">
        <v>36</v>
      </c>
      <c r="M318" s="34" t="s">
        <v>28</v>
      </c>
      <c r="N318" s="107">
        <v>9434</v>
      </c>
      <c r="O318" s="107">
        <v>9296.5</v>
      </c>
      <c r="P318" s="107">
        <v>17634.8</v>
      </c>
      <c r="Q318" s="142">
        <v>33575.79</v>
      </c>
      <c r="R318" s="142">
        <v>19413</v>
      </c>
      <c r="S318" s="142">
        <v>3729.5</v>
      </c>
      <c r="T318" s="99"/>
    </row>
    <row r="319" spans="1:20" ht="104.25" customHeight="1">
      <c r="A319" s="54" t="s">
        <v>389</v>
      </c>
      <c r="B319" s="45">
        <v>2513</v>
      </c>
      <c r="C319" s="50"/>
      <c r="D319" s="51"/>
      <c r="E319" s="51"/>
      <c r="F319" s="51"/>
      <c r="G319" s="51"/>
      <c r="H319" s="51"/>
      <c r="I319" s="51"/>
      <c r="J319" s="51"/>
      <c r="K319" s="51"/>
      <c r="L319" s="34" t="s">
        <v>29</v>
      </c>
      <c r="M319" s="34" t="s">
        <v>30</v>
      </c>
      <c r="N319" s="107">
        <v>12580.1</v>
      </c>
      <c r="O319" s="107">
        <v>12575.9</v>
      </c>
      <c r="P319" s="107">
        <v>10118</v>
      </c>
      <c r="Q319" s="142">
        <v>12680.34</v>
      </c>
      <c r="R319" s="142">
        <v>14974.64</v>
      </c>
      <c r="S319" s="142">
        <v>14974.64</v>
      </c>
      <c r="T319" s="99"/>
    </row>
    <row r="320" spans="1:20" ht="90" customHeight="1">
      <c r="A320" s="234" t="s">
        <v>398</v>
      </c>
      <c r="B320" s="235">
        <v>2514</v>
      </c>
      <c r="C320" s="238"/>
      <c r="D320" s="233"/>
      <c r="E320" s="233"/>
      <c r="F320" s="233"/>
      <c r="G320" s="233"/>
      <c r="H320" s="233"/>
      <c r="I320" s="233"/>
      <c r="J320" s="233"/>
      <c r="K320" s="233"/>
      <c r="L320" s="51"/>
      <c r="M320" s="51"/>
      <c r="N320" s="101">
        <f t="shared" ref="N320:S320" si="109">N321+N322</f>
        <v>0</v>
      </c>
      <c r="O320" s="101">
        <f t="shared" si="109"/>
        <v>0</v>
      </c>
      <c r="P320" s="101">
        <f t="shared" si="109"/>
        <v>0</v>
      </c>
      <c r="Q320" s="101">
        <f t="shared" si="109"/>
        <v>0</v>
      </c>
      <c r="R320" s="101">
        <f t="shared" si="109"/>
        <v>0</v>
      </c>
      <c r="S320" s="101">
        <f t="shared" si="109"/>
        <v>0</v>
      </c>
      <c r="T320" s="99"/>
    </row>
    <row r="321" spans="1:20">
      <c r="A321" s="234"/>
      <c r="B321" s="235"/>
      <c r="C321" s="238"/>
      <c r="D321" s="233"/>
      <c r="E321" s="233"/>
      <c r="F321" s="233"/>
      <c r="G321" s="233"/>
      <c r="H321" s="233"/>
      <c r="I321" s="233"/>
      <c r="J321" s="233"/>
      <c r="K321" s="233"/>
      <c r="L321" s="34" t="s">
        <v>32</v>
      </c>
      <c r="M321" s="34" t="s">
        <v>27</v>
      </c>
      <c r="N321" s="104"/>
      <c r="O321" s="104"/>
      <c r="P321" s="104"/>
      <c r="Q321" s="105"/>
      <c r="R321" s="105"/>
      <c r="S321" s="105"/>
      <c r="T321" s="99"/>
    </row>
    <row r="322" spans="1:20">
      <c r="A322" s="234"/>
      <c r="B322" s="235"/>
      <c r="C322" s="238"/>
      <c r="D322" s="233"/>
      <c r="E322" s="233"/>
      <c r="F322" s="233"/>
      <c r="G322" s="233"/>
      <c r="H322" s="233"/>
      <c r="I322" s="233"/>
      <c r="J322" s="233"/>
      <c r="K322" s="233"/>
      <c r="L322" s="34" t="s">
        <v>36</v>
      </c>
      <c r="M322" s="34" t="s">
        <v>29</v>
      </c>
      <c r="N322" s="104"/>
      <c r="O322" s="104"/>
      <c r="P322" s="104"/>
      <c r="Q322" s="105"/>
      <c r="R322" s="105"/>
      <c r="S322" s="105"/>
      <c r="T322" s="99"/>
    </row>
    <row r="323" spans="1:20" ht="56.25" customHeight="1">
      <c r="A323" s="239" t="s">
        <v>403</v>
      </c>
      <c r="B323" s="235">
        <v>2515</v>
      </c>
      <c r="C323" s="238"/>
      <c r="D323" s="233"/>
      <c r="E323" s="233"/>
      <c r="F323" s="233"/>
      <c r="G323" s="233"/>
      <c r="H323" s="233"/>
      <c r="I323" s="233"/>
      <c r="J323" s="233"/>
      <c r="K323" s="233"/>
      <c r="L323" s="34"/>
      <c r="M323" s="34"/>
      <c r="N323" s="104">
        <f t="shared" ref="N323:S323" si="110">N324</f>
        <v>0</v>
      </c>
      <c r="O323" s="104">
        <f t="shared" si="110"/>
        <v>0</v>
      </c>
      <c r="P323" s="104">
        <f t="shared" si="110"/>
        <v>0</v>
      </c>
      <c r="Q323" s="105">
        <f t="shared" si="110"/>
        <v>0</v>
      </c>
      <c r="R323" s="105">
        <f t="shared" si="110"/>
        <v>0</v>
      </c>
      <c r="S323" s="105">
        <f t="shared" si="110"/>
        <v>0</v>
      </c>
      <c r="T323" s="99"/>
    </row>
    <row r="324" spans="1:20">
      <c r="A324" s="239"/>
      <c r="B324" s="235"/>
      <c r="C324" s="238"/>
      <c r="D324" s="233"/>
      <c r="E324" s="233"/>
      <c r="F324" s="233"/>
      <c r="G324" s="233"/>
      <c r="H324" s="233"/>
      <c r="I324" s="233"/>
      <c r="J324" s="233"/>
      <c r="K324" s="233"/>
      <c r="L324" s="34" t="s">
        <v>26</v>
      </c>
      <c r="M324" s="34" t="s">
        <v>34</v>
      </c>
      <c r="N324" s="104"/>
      <c r="O324" s="104"/>
      <c r="P324" s="104"/>
      <c r="Q324" s="105"/>
      <c r="R324" s="105"/>
      <c r="S324" s="105"/>
      <c r="T324" s="99"/>
    </row>
    <row r="325" spans="1:20" ht="78.75" customHeight="1">
      <c r="A325" s="239" t="s">
        <v>407</v>
      </c>
      <c r="B325" s="235">
        <v>2516</v>
      </c>
      <c r="C325" s="238"/>
      <c r="D325" s="233"/>
      <c r="E325" s="233"/>
      <c r="F325" s="233"/>
      <c r="G325" s="233"/>
      <c r="H325" s="233"/>
      <c r="I325" s="233"/>
      <c r="J325" s="233"/>
      <c r="K325" s="233"/>
      <c r="L325" s="34"/>
      <c r="M325" s="34"/>
      <c r="N325" s="104">
        <f t="shared" ref="N325:S325" si="111">N326</f>
        <v>0</v>
      </c>
      <c r="O325" s="104">
        <f t="shared" si="111"/>
        <v>0</v>
      </c>
      <c r="P325" s="104">
        <f t="shared" si="111"/>
        <v>0</v>
      </c>
      <c r="Q325" s="105">
        <f t="shared" si="111"/>
        <v>0</v>
      </c>
      <c r="R325" s="105">
        <f t="shared" si="111"/>
        <v>0</v>
      </c>
      <c r="S325" s="105">
        <f t="shared" si="111"/>
        <v>0</v>
      </c>
      <c r="T325" s="99"/>
    </row>
    <row r="326" spans="1:20">
      <c r="A326" s="239"/>
      <c r="B326" s="235"/>
      <c r="C326" s="238"/>
      <c r="D326" s="233"/>
      <c r="E326" s="233"/>
      <c r="F326" s="233"/>
      <c r="G326" s="233"/>
      <c r="H326" s="233"/>
      <c r="I326" s="233"/>
      <c r="J326" s="233"/>
      <c r="K326" s="233"/>
      <c r="L326" s="34" t="s">
        <v>32</v>
      </c>
      <c r="M326" s="34" t="s">
        <v>27</v>
      </c>
      <c r="N326" s="104"/>
      <c r="O326" s="104"/>
      <c r="P326" s="104"/>
      <c r="Q326" s="105"/>
      <c r="R326" s="105"/>
      <c r="S326" s="105"/>
      <c r="T326" s="99"/>
    </row>
    <row r="327" spans="1:20" ht="45" customHeight="1">
      <c r="A327" s="234" t="s">
        <v>410</v>
      </c>
      <c r="B327" s="235">
        <v>2517</v>
      </c>
      <c r="C327" s="81"/>
      <c r="D327" s="82"/>
      <c r="E327" s="82"/>
      <c r="F327" s="82"/>
      <c r="G327" s="82"/>
      <c r="H327" s="82"/>
      <c r="I327" s="82"/>
      <c r="J327" s="82"/>
      <c r="K327" s="82"/>
      <c r="L327" s="34"/>
      <c r="M327" s="34"/>
      <c r="N327" s="104">
        <f t="shared" ref="N327:S327" si="112">N328+N329</f>
        <v>0</v>
      </c>
      <c r="O327" s="104">
        <f t="shared" si="112"/>
        <v>0</v>
      </c>
      <c r="P327" s="104">
        <f t="shared" si="112"/>
        <v>0</v>
      </c>
      <c r="Q327" s="104">
        <f t="shared" si="112"/>
        <v>0</v>
      </c>
      <c r="R327" s="104">
        <f t="shared" si="112"/>
        <v>0</v>
      </c>
      <c r="S327" s="104">
        <f t="shared" si="112"/>
        <v>0</v>
      </c>
      <c r="T327" s="99"/>
    </row>
    <row r="328" spans="1:20">
      <c r="A328" s="234"/>
      <c r="B328" s="235"/>
      <c r="C328" s="81"/>
      <c r="D328" s="82"/>
      <c r="E328" s="82"/>
      <c r="F328" s="82"/>
      <c r="G328" s="82"/>
      <c r="H328" s="82"/>
      <c r="I328" s="82"/>
      <c r="J328" s="82"/>
      <c r="K328" s="82"/>
      <c r="L328" s="34" t="s">
        <v>32</v>
      </c>
      <c r="M328" s="34" t="s">
        <v>32</v>
      </c>
      <c r="N328" s="104"/>
      <c r="O328" s="104"/>
      <c r="P328" s="104"/>
      <c r="Q328" s="105"/>
      <c r="R328" s="105"/>
      <c r="S328" s="105"/>
      <c r="T328" s="99"/>
    </row>
    <row r="329" spans="1:20">
      <c r="A329" s="83"/>
      <c r="B329" s="84"/>
      <c r="C329" s="81"/>
      <c r="D329" s="82"/>
      <c r="E329" s="82"/>
      <c r="F329" s="82"/>
      <c r="G329" s="82"/>
      <c r="H329" s="82"/>
      <c r="I329" s="82"/>
      <c r="J329" s="82"/>
      <c r="K329" s="82"/>
      <c r="L329" s="34" t="s">
        <v>32</v>
      </c>
      <c r="M329" s="34" t="s">
        <v>35</v>
      </c>
      <c r="N329" s="104"/>
      <c r="O329" s="104"/>
      <c r="P329" s="104"/>
      <c r="Q329" s="105"/>
      <c r="R329" s="105"/>
      <c r="S329" s="105"/>
      <c r="T329" s="99"/>
    </row>
    <row r="330" spans="1:20" ht="116.25" customHeight="1">
      <c r="A330" s="85" t="s">
        <v>412</v>
      </c>
      <c r="B330" s="86">
        <v>2518</v>
      </c>
      <c r="C330" s="81"/>
      <c r="D330" s="82"/>
      <c r="E330" s="82"/>
      <c r="F330" s="87"/>
      <c r="G330" s="82"/>
      <c r="H330" s="87"/>
      <c r="I330" s="82"/>
      <c r="J330" s="82"/>
      <c r="K330" s="82"/>
      <c r="L330" s="34"/>
      <c r="M330" s="34"/>
      <c r="N330" s="104">
        <f t="shared" ref="N330:S330" si="113">N331</f>
        <v>0</v>
      </c>
      <c r="O330" s="104">
        <f t="shared" si="113"/>
        <v>0</v>
      </c>
      <c r="P330" s="104">
        <f t="shared" si="113"/>
        <v>0</v>
      </c>
      <c r="Q330" s="104">
        <f t="shared" si="113"/>
        <v>0</v>
      </c>
      <c r="R330" s="104">
        <f t="shared" si="113"/>
        <v>0</v>
      </c>
      <c r="S330" s="104">
        <f t="shared" si="113"/>
        <v>0</v>
      </c>
      <c r="T330" s="99"/>
    </row>
    <row r="331" spans="1:20">
      <c r="A331" s="83"/>
      <c r="B331" s="84"/>
      <c r="C331" s="81"/>
      <c r="D331" s="82"/>
      <c r="E331" s="82"/>
      <c r="F331" s="82"/>
      <c r="G331" s="82"/>
      <c r="H331" s="82"/>
      <c r="I331" s="82"/>
      <c r="J331" s="82"/>
      <c r="K331" s="82"/>
      <c r="L331" s="34" t="s">
        <v>32</v>
      </c>
      <c r="M331" s="34" t="s">
        <v>27</v>
      </c>
      <c r="N331" s="104"/>
      <c r="O331" s="104"/>
      <c r="P331" s="104"/>
      <c r="Q331" s="105"/>
      <c r="R331" s="105"/>
      <c r="S331" s="105"/>
      <c r="T331" s="99"/>
    </row>
    <row r="332" spans="1:20" ht="35.25" customHeight="1">
      <c r="A332" s="83" t="s">
        <v>415</v>
      </c>
      <c r="B332" s="45">
        <v>2600</v>
      </c>
      <c r="C332" s="46" t="s">
        <v>25</v>
      </c>
      <c r="D332" s="46" t="s">
        <v>25</v>
      </c>
      <c r="E332" s="46" t="s">
        <v>25</v>
      </c>
      <c r="F332" s="46" t="s">
        <v>25</v>
      </c>
      <c r="G332" s="46" t="s">
        <v>25</v>
      </c>
      <c r="H332" s="46" t="s">
        <v>25</v>
      </c>
      <c r="I332" s="46" t="s">
        <v>25</v>
      </c>
      <c r="J332" s="46" t="s">
        <v>25</v>
      </c>
      <c r="K332" s="46" t="s">
        <v>25</v>
      </c>
      <c r="L332" s="51"/>
      <c r="M332" s="51"/>
      <c r="N332" s="130">
        <f t="shared" ref="N332:S332" si="114">N333</f>
        <v>0</v>
      </c>
      <c r="O332" s="130">
        <f t="shared" si="114"/>
        <v>0</v>
      </c>
      <c r="P332" s="130">
        <f t="shared" si="114"/>
        <v>0</v>
      </c>
      <c r="Q332" s="130">
        <f t="shared" si="114"/>
        <v>0</v>
      </c>
      <c r="R332" s="130">
        <f t="shared" si="114"/>
        <v>0</v>
      </c>
      <c r="S332" s="130">
        <f t="shared" si="114"/>
        <v>0</v>
      </c>
      <c r="T332" s="99"/>
    </row>
    <row r="333" spans="1:20" ht="22.5" customHeight="1">
      <c r="A333" s="236" t="s">
        <v>416</v>
      </c>
      <c r="B333" s="237">
        <v>2601</v>
      </c>
      <c r="C333" s="238"/>
      <c r="D333" s="233"/>
      <c r="E333" s="233"/>
      <c r="F333" s="233"/>
      <c r="G333" s="233"/>
      <c r="H333" s="233"/>
      <c r="I333" s="233"/>
      <c r="J333" s="233"/>
      <c r="K333" s="233"/>
      <c r="L333" s="51"/>
      <c r="M333" s="51"/>
      <c r="N333" s="130">
        <f t="shared" ref="N333:S333" si="115">N334+N336</f>
        <v>0</v>
      </c>
      <c r="O333" s="130">
        <f t="shared" si="115"/>
        <v>0</v>
      </c>
      <c r="P333" s="130">
        <f t="shared" si="115"/>
        <v>0</v>
      </c>
      <c r="Q333" s="130">
        <f t="shared" si="115"/>
        <v>0</v>
      </c>
      <c r="R333" s="130">
        <f t="shared" si="115"/>
        <v>0</v>
      </c>
      <c r="S333" s="130">
        <f t="shared" si="115"/>
        <v>0</v>
      </c>
      <c r="T333" s="99"/>
    </row>
    <row r="334" spans="1:20">
      <c r="A334" s="236"/>
      <c r="B334" s="237"/>
      <c r="C334" s="238"/>
      <c r="D334" s="233"/>
      <c r="E334" s="233"/>
      <c r="F334" s="233"/>
      <c r="G334" s="233"/>
      <c r="H334" s="233"/>
      <c r="I334" s="233"/>
      <c r="J334" s="233"/>
      <c r="K334" s="233"/>
      <c r="L334" s="34" t="s">
        <v>26</v>
      </c>
      <c r="M334" s="34" t="s">
        <v>34</v>
      </c>
      <c r="N334" s="104"/>
      <c r="O334" s="104"/>
      <c r="P334" s="104"/>
      <c r="Q334" s="105"/>
      <c r="R334" s="105"/>
      <c r="S334" s="105"/>
      <c r="T334" s="99"/>
    </row>
    <row r="335" spans="1:20">
      <c r="A335" s="236"/>
      <c r="B335" s="237"/>
      <c r="C335" s="238"/>
      <c r="D335" s="233"/>
      <c r="E335" s="233"/>
      <c r="F335" s="233"/>
      <c r="G335" s="233"/>
      <c r="H335" s="233"/>
      <c r="I335" s="233"/>
      <c r="J335" s="233"/>
      <c r="K335" s="233"/>
      <c r="L335" s="34" t="s">
        <v>28</v>
      </c>
      <c r="M335" s="34" t="s">
        <v>29</v>
      </c>
      <c r="N335" s="104"/>
      <c r="O335" s="104"/>
      <c r="P335" s="104"/>
      <c r="Q335" s="105"/>
      <c r="R335" s="105"/>
      <c r="S335" s="105"/>
      <c r="T335" s="99"/>
    </row>
    <row r="336" spans="1:20">
      <c r="A336" s="236"/>
      <c r="B336" s="237"/>
      <c r="C336" s="238"/>
      <c r="D336" s="233"/>
      <c r="E336" s="233"/>
      <c r="F336" s="233"/>
      <c r="G336" s="233"/>
      <c r="H336" s="233"/>
      <c r="I336" s="233"/>
      <c r="J336" s="233"/>
      <c r="K336" s="233"/>
      <c r="L336" s="34" t="s">
        <v>29</v>
      </c>
      <c r="M336" s="34" t="s">
        <v>30</v>
      </c>
      <c r="N336" s="104">
        <v>0</v>
      </c>
      <c r="O336" s="104"/>
      <c r="P336" s="104">
        <v>0</v>
      </c>
      <c r="Q336" s="105"/>
      <c r="R336" s="105"/>
      <c r="S336" s="105"/>
      <c r="T336" s="99"/>
    </row>
    <row r="337" spans="1:20" ht="90">
      <c r="A337" s="54" t="s">
        <v>423</v>
      </c>
      <c r="B337" s="59">
        <v>2700</v>
      </c>
      <c r="C337" s="46" t="s">
        <v>25</v>
      </c>
      <c r="D337" s="46" t="s">
        <v>25</v>
      </c>
      <c r="E337" s="46" t="s">
        <v>25</v>
      </c>
      <c r="F337" s="46" t="s">
        <v>25</v>
      </c>
      <c r="G337" s="46" t="s">
        <v>25</v>
      </c>
      <c r="H337" s="46" t="s">
        <v>25</v>
      </c>
      <c r="I337" s="46" t="s">
        <v>25</v>
      </c>
      <c r="J337" s="46" t="s">
        <v>25</v>
      </c>
      <c r="K337" s="46" t="s">
        <v>25</v>
      </c>
      <c r="L337" s="51"/>
      <c r="M337" s="51"/>
      <c r="N337" s="101">
        <f t="shared" ref="N337:S337" si="116">N338+N339</f>
        <v>0</v>
      </c>
      <c r="O337" s="101">
        <f t="shared" si="116"/>
        <v>0</v>
      </c>
      <c r="P337" s="101">
        <f t="shared" si="116"/>
        <v>0</v>
      </c>
      <c r="Q337" s="101">
        <f t="shared" si="116"/>
        <v>0</v>
      </c>
      <c r="R337" s="101">
        <f t="shared" si="116"/>
        <v>0</v>
      </c>
      <c r="S337" s="101">
        <f t="shared" si="116"/>
        <v>0</v>
      </c>
      <c r="T337" s="99"/>
    </row>
    <row r="338" spans="1:20" ht="22.5">
      <c r="A338" s="54" t="s">
        <v>424</v>
      </c>
      <c r="B338" s="59">
        <v>2701</v>
      </c>
      <c r="C338" s="50"/>
      <c r="D338" s="51"/>
      <c r="E338" s="51"/>
      <c r="F338" s="51"/>
      <c r="G338" s="51"/>
      <c r="H338" s="51"/>
      <c r="I338" s="51"/>
      <c r="J338" s="51"/>
      <c r="K338" s="51"/>
      <c r="L338" s="34" t="s">
        <v>37</v>
      </c>
      <c r="M338" s="34" t="s">
        <v>28</v>
      </c>
      <c r="N338" s="104"/>
      <c r="O338" s="104"/>
      <c r="P338" s="104"/>
      <c r="Q338" s="105"/>
      <c r="R338" s="105"/>
      <c r="S338" s="105"/>
      <c r="T338" s="99"/>
    </row>
    <row r="339" spans="1:20" ht="33.75">
      <c r="A339" s="54" t="s">
        <v>429</v>
      </c>
      <c r="B339" s="59">
        <v>2702</v>
      </c>
      <c r="C339" s="46" t="s">
        <v>25</v>
      </c>
      <c r="D339" s="46" t="s">
        <v>25</v>
      </c>
      <c r="E339" s="46" t="s">
        <v>25</v>
      </c>
      <c r="F339" s="46" t="s">
        <v>25</v>
      </c>
      <c r="G339" s="46" t="s">
        <v>25</v>
      </c>
      <c r="H339" s="46" t="s">
        <v>25</v>
      </c>
      <c r="I339" s="46" t="s">
        <v>25</v>
      </c>
      <c r="J339" s="46" t="s">
        <v>25</v>
      </c>
      <c r="K339" s="46" t="s">
        <v>25</v>
      </c>
      <c r="L339" s="51"/>
      <c r="M339" s="51"/>
      <c r="N339" s="101">
        <f t="shared" ref="N339:S339" si="117">N340+N341</f>
        <v>0</v>
      </c>
      <c r="O339" s="101">
        <f t="shared" si="117"/>
        <v>0</v>
      </c>
      <c r="P339" s="101">
        <f t="shared" si="117"/>
        <v>0</v>
      </c>
      <c r="Q339" s="101">
        <f t="shared" si="117"/>
        <v>0</v>
      </c>
      <c r="R339" s="101">
        <f t="shared" si="117"/>
        <v>0</v>
      </c>
      <c r="S339" s="101">
        <f t="shared" si="117"/>
        <v>0</v>
      </c>
      <c r="T339" s="99"/>
    </row>
    <row r="340" spans="1:20">
      <c r="A340" s="54" t="s">
        <v>430</v>
      </c>
      <c r="B340" s="59">
        <v>2703</v>
      </c>
      <c r="C340" s="50"/>
      <c r="D340" s="51"/>
      <c r="E340" s="51"/>
      <c r="F340" s="51"/>
      <c r="G340" s="51"/>
      <c r="H340" s="51"/>
      <c r="I340" s="51"/>
      <c r="J340" s="51"/>
      <c r="K340" s="51"/>
      <c r="L340" s="51"/>
      <c r="M340" s="51"/>
      <c r="N340" s="104"/>
      <c r="O340" s="104"/>
      <c r="P340" s="104"/>
      <c r="Q340" s="105"/>
      <c r="R340" s="105"/>
      <c r="S340" s="105"/>
      <c r="T340" s="99"/>
    </row>
    <row r="341" spans="1:20">
      <c r="A341" s="54" t="s">
        <v>430</v>
      </c>
      <c r="B341" s="59">
        <v>2704</v>
      </c>
      <c r="C341" s="50"/>
      <c r="D341" s="51"/>
      <c r="E341" s="51"/>
      <c r="F341" s="51"/>
      <c r="G341" s="51"/>
      <c r="H341" s="51"/>
      <c r="I341" s="51"/>
      <c r="J341" s="51"/>
      <c r="K341" s="51"/>
      <c r="L341" s="51"/>
      <c r="M341" s="51"/>
      <c r="N341" s="104"/>
      <c r="O341" s="104"/>
      <c r="P341" s="104"/>
      <c r="Q341" s="105"/>
      <c r="R341" s="105"/>
      <c r="S341" s="105"/>
      <c r="T341" s="99"/>
    </row>
    <row r="342" spans="1:20" ht="22.5">
      <c r="A342" s="54" t="s">
        <v>431</v>
      </c>
      <c r="B342" s="59">
        <v>8000</v>
      </c>
      <c r="C342" s="46" t="s">
        <v>25</v>
      </c>
      <c r="D342" s="46" t="s">
        <v>25</v>
      </c>
      <c r="E342" s="46" t="s">
        <v>25</v>
      </c>
      <c r="F342" s="46" t="s">
        <v>25</v>
      </c>
      <c r="G342" s="46" t="s">
        <v>25</v>
      </c>
      <c r="H342" s="46" t="s">
        <v>25</v>
      </c>
      <c r="I342" s="46" t="s">
        <v>25</v>
      </c>
      <c r="J342" s="46" t="s">
        <v>25</v>
      </c>
      <c r="K342" s="46" t="s">
        <v>25</v>
      </c>
      <c r="L342" s="51"/>
      <c r="M342" s="51"/>
      <c r="N342" s="103">
        <f t="shared" ref="N342:S342" si="118">N337+N298+N268+N196+N58</f>
        <v>11201070.5</v>
      </c>
      <c r="O342" s="103">
        <f t="shared" si="118"/>
        <v>10740495.600000001</v>
      </c>
      <c r="P342" s="103">
        <f t="shared" si="118"/>
        <v>11602775</v>
      </c>
      <c r="Q342" s="103">
        <f t="shared" si="118"/>
        <v>11786638.408</v>
      </c>
      <c r="R342" s="103">
        <f t="shared" si="118"/>
        <v>7269176.0990000004</v>
      </c>
      <c r="S342" s="103">
        <f t="shared" si="118"/>
        <v>6158747.7179999994</v>
      </c>
      <c r="T342" s="99"/>
    </row>
  </sheetData>
  <sheetProtection selectLockedCells="1" selectUnlockedCells="1"/>
  <customSheetViews>
    <customSheetView guid="{6570634B-EDC8-47B1-B961-1E562EDF2753}" scale="110" showPageBreaks="1" hiddenColumns="1" view="pageBreakPreview">
      <pane xSplit="10" ySplit="10" topLeftCell="L143" activePane="bottomRight" state="frozen"/>
      <selection pane="bottomRight" activeCell="N62" sqref="N62:S62"/>
      <pageMargins left="0.15763888888888888" right="0.15763888888888888" top="0.19652777777777777" bottom="0.19652777777777777" header="0.51180555555555551" footer="0.51180555555555551"/>
      <pageSetup paperSize="9" scale="67" firstPageNumber="0" orientation="portrait" horizontalDpi="300" verticalDpi="300" r:id="rId1"/>
      <headerFooter alignWithMargins="0"/>
    </customSheetView>
    <customSheetView guid="{764DF73A-B6FF-4AFE-808E-BED8B7CDFEFB}" showPageBreaks="1" view="pageBreakPreview">
      <pane xSplit="11" ySplit="10" topLeftCell="Q98" activePane="bottomRight" state="frozen"/>
      <selection pane="bottomRight" activeCell="Q102" sqref="Q102:S102"/>
      <pageMargins left="0.15763888888888888" right="0.15763888888888888" top="0.19652777777777777" bottom="0.19652777777777777" header="0.51180555555555551" footer="0.51180555555555551"/>
      <pageSetup paperSize="9" scale="67" firstPageNumber="0" orientation="portrait" horizontalDpi="300" verticalDpi="300" r:id="rId2"/>
      <headerFooter alignWithMargins="0"/>
    </customSheetView>
    <customSheetView guid="{651AB02D-CE6F-4AB5-8A8B-ED5DE6848F37}" showPageBreaks="1" view="pageBreakPreview">
      <pane xSplit="11" ySplit="10" topLeftCell="L11" activePane="bottomRight" state="frozen"/>
      <selection pane="bottomRight" activeCell="N66" sqref="N66:S66"/>
      <pageMargins left="0.15763888888888888" right="0.15763888888888888" top="0.19652777777777777" bottom="0.19652777777777777" header="0.51180555555555551" footer="0.51180555555555551"/>
      <pageSetup paperSize="9" scale="67" firstPageNumber="0" orientation="portrait" horizontalDpi="300" verticalDpi="300" r:id="rId3"/>
      <headerFooter alignWithMargins="0"/>
    </customSheetView>
    <customSheetView guid="{1B925D09-0E83-AF47-A27B-8EBC6CE44B65}" showRuler="0">
      <pageMargins left="0.75" right="0.75" top="1" bottom="1" header="0.5" footer="0.5"/>
    </customSheetView>
    <customSheetView guid="{676EE6E6-D5A3-9942-AA72-33D5219B471C}" showRuler="0">
      <pageMargins left="0.75" right="0.75" top="1" bottom="1" header="0.5" footer="0.5"/>
    </customSheetView>
    <customSheetView guid="{9D0A41DD-2DA5-4D00-A5A3-069AD61B6552}" showPageBreaks="1" view="pageBreakPreview">
      <pane xSplit="11" ySplit="10" topLeftCell="L11" activePane="bottomRight" state="frozen"/>
      <selection pane="bottomRight" activeCell="N66" sqref="N66:S66"/>
      <pageMargins left="0.15763888888888888" right="0.15763888888888888" top="0.19652777777777777" bottom="0.19652777777777777" header="0.51180555555555551" footer="0.51180555555555551"/>
      <pageSetup paperSize="9" scale="67" firstPageNumber="0" orientation="portrait" horizontalDpi="300" verticalDpi="300" r:id="rId4"/>
      <headerFooter alignWithMargins="0"/>
    </customSheetView>
  </customSheetViews>
  <mergeCells count="329">
    <mergeCell ref="J7:J9"/>
    <mergeCell ref="E11:E12"/>
    <mergeCell ref="F11:F12"/>
    <mergeCell ref="G11:G12"/>
    <mergeCell ref="H11:H12"/>
    <mergeCell ref="I11:I12"/>
    <mergeCell ref="G7:G9"/>
    <mergeCell ref="H7:H9"/>
    <mergeCell ref="G110:G125"/>
    <mergeCell ref="H110:H125"/>
    <mergeCell ref="I110:I125"/>
    <mergeCell ref="J110:J125"/>
    <mergeCell ref="I7:I9"/>
    <mergeCell ref="F7:F9"/>
    <mergeCell ref="J134:J139"/>
    <mergeCell ref="J153:J156"/>
    <mergeCell ref="A5:A9"/>
    <mergeCell ref="B5:B9"/>
    <mergeCell ref="C5:K5"/>
    <mergeCell ref="L5:M6"/>
    <mergeCell ref="N5:S5"/>
    <mergeCell ref="C6:E6"/>
    <mergeCell ref="F6:H6"/>
    <mergeCell ref="I6:K6"/>
    <mergeCell ref="N6:O6"/>
    <mergeCell ref="P6:P9"/>
    <mergeCell ref="S7:S9"/>
    <mergeCell ref="K7:K9"/>
    <mergeCell ref="L7:L9"/>
    <mergeCell ref="M7:M9"/>
    <mergeCell ref="N7:N9"/>
    <mergeCell ref="O7:O9"/>
    <mergeCell ref="R7:R9"/>
    <mergeCell ref="Q6:Q9"/>
    <mergeCell ref="R6:S6"/>
    <mergeCell ref="C7:C9"/>
    <mergeCell ref="D7:D9"/>
    <mergeCell ref="E7:E9"/>
    <mergeCell ref="P11:P12"/>
    <mergeCell ref="Q11:Q12"/>
    <mergeCell ref="R11:R12"/>
    <mergeCell ref="S11:S12"/>
    <mergeCell ref="A94:A95"/>
    <mergeCell ref="B94:B95"/>
    <mergeCell ref="L94:L95"/>
    <mergeCell ref="M94:M95"/>
    <mergeCell ref="N94:N95"/>
    <mergeCell ref="O94:O95"/>
    <mergeCell ref="J11:J12"/>
    <mergeCell ref="K11:K12"/>
    <mergeCell ref="L11:L12"/>
    <mergeCell ref="M11:M12"/>
    <mergeCell ref="N11:N12"/>
    <mergeCell ref="O11:O12"/>
    <mergeCell ref="P94:P95"/>
    <mergeCell ref="Q94:Q95"/>
    <mergeCell ref="R94:R95"/>
    <mergeCell ref="S94:S95"/>
    <mergeCell ref="A11:A12"/>
    <mergeCell ref="B11:B12"/>
    <mergeCell ref="C11:C12"/>
    <mergeCell ref="D11:D12"/>
    <mergeCell ref="K101:K103"/>
    <mergeCell ref="A104:A108"/>
    <mergeCell ref="B104:B108"/>
    <mergeCell ref="G98:G100"/>
    <mergeCell ref="H98:H100"/>
    <mergeCell ref="I98:I100"/>
    <mergeCell ref="J98:J100"/>
    <mergeCell ref="K98:K100"/>
    <mergeCell ref="A101:A103"/>
    <mergeCell ref="B101:B103"/>
    <mergeCell ref="E101:E103"/>
    <mergeCell ref="F101:F103"/>
    <mergeCell ref="G101:G103"/>
    <mergeCell ref="A98:A100"/>
    <mergeCell ref="B98:B100"/>
    <mergeCell ref="C98:C100"/>
    <mergeCell ref="D98:D100"/>
    <mergeCell ref="E98:E100"/>
    <mergeCell ref="F98:F100"/>
    <mergeCell ref="H101:H103"/>
    <mergeCell ref="I101:I103"/>
    <mergeCell ref="J101:J103"/>
    <mergeCell ref="K110:K125"/>
    <mergeCell ref="A131:A133"/>
    <mergeCell ref="B131:B133"/>
    <mergeCell ref="E131:E133"/>
    <mergeCell ref="F131:F133"/>
    <mergeCell ref="G131:G133"/>
    <mergeCell ref="A110:A125"/>
    <mergeCell ref="B110:B125"/>
    <mergeCell ref="C110:C125"/>
    <mergeCell ref="D110:D125"/>
    <mergeCell ref="E110:E125"/>
    <mergeCell ref="F110:F125"/>
    <mergeCell ref="A146:A149"/>
    <mergeCell ref="B146:B149"/>
    <mergeCell ref="C146:C149"/>
    <mergeCell ref="D146:D149"/>
    <mergeCell ref="E146:E149"/>
    <mergeCell ref="H131:H133"/>
    <mergeCell ref="I131:I133"/>
    <mergeCell ref="J131:J133"/>
    <mergeCell ref="K131:K133"/>
    <mergeCell ref="A134:A139"/>
    <mergeCell ref="B134:B139"/>
    <mergeCell ref="C134:C139"/>
    <mergeCell ref="D134:D139"/>
    <mergeCell ref="E134:E139"/>
    <mergeCell ref="F134:F139"/>
    <mergeCell ref="F146:F149"/>
    <mergeCell ref="G146:G149"/>
    <mergeCell ref="H146:H149"/>
    <mergeCell ref="I146:I149"/>
    <mergeCell ref="J146:J149"/>
    <mergeCell ref="K146:K149"/>
    <mergeCell ref="G134:G139"/>
    <mergeCell ref="H134:H139"/>
    <mergeCell ref="I134:I139"/>
    <mergeCell ref="K134:K139"/>
    <mergeCell ref="R150:R151"/>
    <mergeCell ref="S150:S151"/>
    <mergeCell ref="A153:A156"/>
    <mergeCell ref="B153:B156"/>
    <mergeCell ref="C153:C156"/>
    <mergeCell ref="D153:D156"/>
    <mergeCell ref="E153:E156"/>
    <mergeCell ref="I150:I151"/>
    <mergeCell ref="J150:J151"/>
    <mergeCell ref="K150:K151"/>
    <mergeCell ref="L150:L151"/>
    <mergeCell ref="M150:M151"/>
    <mergeCell ref="N150:N151"/>
    <mergeCell ref="A150:A151"/>
    <mergeCell ref="B150:B151"/>
    <mergeCell ref="E150:E151"/>
    <mergeCell ref="F150:F151"/>
    <mergeCell ref="G150:G151"/>
    <mergeCell ref="H150:H151"/>
    <mergeCell ref="F153:F156"/>
    <mergeCell ref="G153:G156"/>
    <mergeCell ref="H153:H156"/>
    <mergeCell ref="I153:I156"/>
    <mergeCell ref="K153:K156"/>
    <mergeCell ref="O150:O151"/>
    <mergeCell ref="P150:P151"/>
    <mergeCell ref="Q150:Q151"/>
    <mergeCell ref="G158:G161"/>
    <mergeCell ref="H158:H161"/>
    <mergeCell ref="I158:I161"/>
    <mergeCell ref="J158:J161"/>
    <mergeCell ref="K158:K161"/>
    <mergeCell ref="A158:A161"/>
    <mergeCell ref="B158:B161"/>
    <mergeCell ref="C158:C161"/>
    <mergeCell ref="D158:D161"/>
    <mergeCell ref="E158:E161"/>
    <mergeCell ref="F158:F161"/>
    <mergeCell ref="A162:A164"/>
    <mergeCell ref="B162:B164"/>
    <mergeCell ref="G167:G169"/>
    <mergeCell ref="C162:C164"/>
    <mergeCell ref="H167:H169"/>
    <mergeCell ref="I167:I169"/>
    <mergeCell ref="J167:J169"/>
    <mergeCell ref="K167:K169"/>
    <mergeCell ref="A167:A169"/>
    <mergeCell ref="B167:B169"/>
    <mergeCell ref="C167:C169"/>
    <mergeCell ref="D167:D169"/>
    <mergeCell ref="E167:E169"/>
    <mergeCell ref="F167:F169"/>
    <mergeCell ref="A185:A189"/>
    <mergeCell ref="B185:B189"/>
    <mergeCell ref="C185:C189"/>
    <mergeCell ref="D185:D189"/>
    <mergeCell ref="E185:E189"/>
    <mergeCell ref="A178:A184"/>
    <mergeCell ref="B178:B184"/>
    <mergeCell ref="C178:C184"/>
    <mergeCell ref="D178:D184"/>
    <mergeCell ref="E178:E184"/>
    <mergeCell ref="F178:F184"/>
    <mergeCell ref="F185:F189"/>
    <mergeCell ref="G185:G189"/>
    <mergeCell ref="H185:H189"/>
    <mergeCell ref="I185:I189"/>
    <mergeCell ref="J185:J189"/>
    <mergeCell ref="K185:K189"/>
    <mergeCell ref="G178:G184"/>
    <mergeCell ref="H178:H184"/>
    <mergeCell ref="I178:I184"/>
    <mergeCell ref="J178:J184"/>
    <mergeCell ref="K178:K184"/>
    <mergeCell ref="A218:A227"/>
    <mergeCell ref="B218:B227"/>
    <mergeCell ref="C218:C227"/>
    <mergeCell ref="D218:D227"/>
    <mergeCell ref="E218:E227"/>
    <mergeCell ref="A202:A208"/>
    <mergeCell ref="B202:B208"/>
    <mergeCell ref="C202:C208"/>
    <mergeCell ref="D202:D208"/>
    <mergeCell ref="E202:E208"/>
    <mergeCell ref="F218:F227"/>
    <mergeCell ref="G218:G227"/>
    <mergeCell ref="H218:H227"/>
    <mergeCell ref="I218:I227"/>
    <mergeCell ref="J218:J227"/>
    <mergeCell ref="K218:K227"/>
    <mergeCell ref="G202:G208"/>
    <mergeCell ref="H202:H208"/>
    <mergeCell ref="I202:I208"/>
    <mergeCell ref="J202:J208"/>
    <mergeCell ref="K202:K208"/>
    <mergeCell ref="F202:F208"/>
    <mergeCell ref="A241:A267"/>
    <mergeCell ref="B241:B267"/>
    <mergeCell ref="C241:C267"/>
    <mergeCell ref="D241:D267"/>
    <mergeCell ref="E241:E267"/>
    <mergeCell ref="A228:A239"/>
    <mergeCell ref="B228:B239"/>
    <mergeCell ref="C228:C238"/>
    <mergeCell ref="D228:D239"/>
    <mergeCell ref="E228:E239"/>
    <mergeCell ref="F241:F267"/>
    <mergeCell ref="G241:G267"/>
    <mergeCell ref="H241:H267"/>
    <mergeCell ref="I241:I267"/>
    <mergeCell ref="J241:J267"/>
    <mergeCell ref="K241:K267"/>
    <mergeCell ref="G228:G239"/>
    <mergeCell ref="H228:H239"/>
    <mergeCell ref="I228:I239"/>
    <mergeCell ref="J228:J239"/>
    <mergeCell ref="K228:K239"/>
    <mergeCell ref="F228:F239"/>
    <mergeCell ref="A305:A310"/>
    <mergeCell ref="B305:B310"/>
    <mergeCell ref="C305:C310"/>
    <mergeCell ref="D305:D310"/>
    <mergeCell ref="E305:E310"/>
    <mergeCell ref="A294:A295"/>
    <mergeCell ref="B294:B295"/>
    <mergeCell ref="C294:C295"/>
    <mergeCell ref="D294:D295"/>
    <mergeCell ref="E294:E295"/>
    <mergeCell ref="F305:F310"/>
    <mergeCell ref="G305:G310"/>
    <mergeCell ref="H305:H310"/>
    <mergeCell ref="I305:I310"/>
    <mergeCell ref="J305:J310"/>
    <mergeCell ref="K305:K310"/>
    <mergeCell ref="G294:G295"/>
    <mergeCell ref="H294:H295"/>
    <mergeCell ref="I294:I295"/>
    <mergeCell ref="J294:J295"/>
    <mergeCell ref="K294:K295"/>
    <mergeCell ref="F294:F295"/>
    <mergeCell ref="A314:A317"/>
    <mergeCell ref="B314:B317"/>
    <mergeCell ref="C314:C317"/>
    <mergeCell ref="D314:D317"/>
    <mergeCell ref="E314:E317"/>
    <mergeCell ref="A311:A313"/>
    <mergeCell ref="B311:B313"/>
    <mergeCell ref="C311:C313"/>
    <mergeCell ref="D311:D313"/>
    <mergeCell ref="E311:E313"/>
    <mergeCell ref="F314:F317"/>
    <mergeCell ref="G314:G317"/>
    <mergeCell ref="H314:H317"/>
    <mergeCell ref="I314:I317"/>
    <mergeCell ref="J314:J317"/>
    <mergeCell ref="K314:K317"/>
    <mergeCell ref="G311:G313"/>
    <mergeCell ref="H311:H313"/>
    <mergeCell ref="I311:I313"/>
    <mergeCell ref="J311:J313"/>
    <mergeCell ref="K311:K313"/>
    <mergeCell ref="F311:F313"/>
    <mergeCell ref="A323:A324"/>
    <mergeCell ref="B323:B324"/>
    <mergeCell ref="C323:C324"/>
    <mergeCell ref="D323:D324"/>
    <mergeCell ref="E323:E324"/>
    <mergeCell ref="A320:A322"/>
    <mergeCell ref="B320:B322"/>
    <mergeCell ref="C320:C322"/>
    <mergeCell ref="D320:D322"/>
    <mergeCell ref="E320:E322"/>
    <mergeCell ref="F323:F324"/>
    <mergeCell ref="G323:G324"/>
    <mergeCell ref="H323:H324"/>
    <mergeCell ref="I323:I324"/>
    <mergeCell ref="J323:J324"/>
    <mergeCell ref="K323:K324"/>
    <mergeCell ref="G320:G322"/>
    <mergeCell ref="H320:H322"/>
    <mergeCell ref="I320:I322"/>
    <mergeCell ref="J320:J322"/>
    <mergeCell ref="K320:K322"/>
    <mergeCell ref="F320:F322"/>
    <mergeCell ref="G325:G326"/>
    <mergeCell ref="H325:H326"/>
    <mergeCell ref="I325:I326"/>
    <mergeCell ref="J325:J326"/>
    <mergeCell ref="K325:K326"/>
    <mergeCell ref="A327:A328"/>
    <mergeCell ref="B327:B328"/>
    <mergeCell ref="A325:A326"/>
    <mergeCell ref="B325:B326"/>
    <mergeCell ref="C325:C326"/>
    <mergeCell ref="D325:D326"/>
    <mergeCell ref="E325:E326"/>
    <mergeCell ref="F325:F326"/>
    <mergeCell ref="G333:G336"/>
    <mergeCell ref="H333:H336"/>
    <mergeCell ref="I333:I336"/>
    <mergeCell ref="J333:J336"/>
    <mergeCell ref="K333:K336"/>
    <mergeCell ref="A333:A336"/>
    <mergeCell ref="B333:B336"/>
    <mergeCell ref="C333:C336"/>
    <mergeCell ref="D333:D336"/>
    <mergeCell ref="E333:E336"/>
    <mergeCell ref="F333:F336"/>
  </mergeCells>
  <pageMargins left="0.15763888888888888" right="0.15763888888888888" top="0.19652777777777777" bottom="0.19652777777777777" header="0.51180555555555551" footer="0.51180555555555551"/>
  <pageSetup paperSize="9" scale="67" firstPageNumber="0" orientation="portrait" horizontalDpi="300" verticalDpi="300" r:id="rId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90</vt:i4>
      </vt:variant>
    </vt:vector>
  </HeadingPairs>
  <TitlesOfParts>
    <vt:vector size="94" baseType="lpstr">
      <vt:lpstr>СВОД</vt:lpstr>
      <vt:lpstr>бюджетный</vt:lpstr>
      <vt:lpstr>соцсфера</vt:lpstr>
      <vt:lpstr>ФМХ</vt:lpstr>
      <vt:lpstr>СВОД!__xlnm._FilterDatabase</vt:lpstr>
      <vt:lpstr>соцсфера!__xlnm._FilterDatabase</vt:lpstr>
      <vt:lpstr>ФМХ!__xlnm._FilterDatabase</vt:lpstr>
      <vt:lpstr>СВОД!Z_119D126C_A1A0_4787_B4EE_59E246595685_.wvu.FilterData</vt:lpstr>
      <vt:lpstr>бюджетный!Z_165A70CC_AD02_4991_A5BA_0851746F9EE9_.wvu.Cols</vt:lpstr>
      <vt:lpstr>ФМХ!Z_165A70CC_AD02_4991_A5BA_0851746F9EE9_.wvu.Cols</vt:lpstr>
      <vt:lpstr>СВОД!Z_165A70CC_AD02_4991_A5BA_0851746F9EE9_.wvu.FilterData</vt:lpstr>
      <vt:lpstr>соцсфера!Z_165A70CC_AD02_4991_A5BA_0851746F9EE9_.wvu.FilterData</vt:lpstr>
      <vt:lpstr>ФМХ!Z_165A70CC_AD02_4991_A5BA_0851746F9EE9_.wvu.FilterData</vt:lpstr>
      <vt:lpstr>СВОД!Z_165A70CC_AD02_4991_A5BA_0851746F9EE9_.wvu.Rows</vt:lpstr>
      <vt:lpstr>СВОД!Z_18326D87_95F7_454A_9115_99A7DC3DC547_.wvu.FilterData</vt:lpstr>
      <vt:lpstr>СВОД!Z_1CE5CA9D_1219_4274_995E_854E49BA7C54_.wvu.FilterData</vt:lpstr>
      <vt:lpstr>соцсфера!Z_1CE5CA9D_1219_4274_995E_854E49BA7C54_.wvu.FilterData</vt:lpstr>
      <vt:lpstr>ФМХ!Z_25838DD1_18DC_4327_A3FD_14949B019C5C_.wvu.FilterData</vt:lpstr>
      <vt:lpstr>СВОД!Z_290C202F_4FA2_4495_9EC5_C76FC9002242_.wvu.FilterData</vt:lpstr>
      <vt:lpstr>СВОД!Z_2D005576_CF8A_48A8_BDCB_C29F5C176DC7_.wvu.FilterData</vt:lpstr>
      <vt:lpstr>СВОД!Z_3C70B36A_E181_4F03_897D_5D4CB818D5EA_.wvu.FilterData</vt:lpstr>
      <vt:lpstr>соцсфера!Z_3C70B36A_E181_4F03_897D_5D4CB818D5EA_.wvu.FilterData</vt:lpstr>
      <vt:lpstr>ФМХ!Z_3C70B36A_E181_4F03_897D_5D4CB818D5EA_.wvu.FilterData</vt:lpstr>
      <vt:lpstr>ФМХ!Z_3C70B36A_E181_4F03_897D_5D4CB818D5EA_.wvu.Rows</vt:lpstr>
      <vt:lpstr>ФМХ!Z_3D738EC0_C733_4186_BF09_D199F213CBCA_.wvu.Cols</vt:lpstr>
      <vt:lpstr>СВОД!Z_3D738EC0_C733_4186_BF09_D199F213CBCA_.wvu.FilterData</vt:lpstr>
      <vt:lpstr>соцсфера!Z_3D738EC0_C733_4186_BF09_D199F213CBCA_.wvu.FilterData</vt:lpstr>
      <vt:lpstr>ФМХ!Z_3D738EC0_C733_4186_BF09_D199F213CBCA_.wvu.PrintTitles</vt:lpstr>
      <vt:lpstr>соцсфера!Z_3EF6B1C0_65AC_49B1_A262_4C710F6B2D38_.wvu.FilterData</vt:lpstr>
      <vt:lpstr>СВОД!Z_4F4F09F0_F216_4FC7_AE02_C33180660A2E_.wvu.PrintArea</vt:lpstr>
      <vt:lpstr>СВОД!Z_574CC5E8_148D_489B_94AC_6C2B61E1F5A0_.wvu.FilterData</vt:lpstr>
      <vt:lpstr>соцсфера!Z_574CC5E8_148D_489B_94AC_6C2B61E1F5A0_.wvu.FilterData</vt:lpstr>
      <vt:lpstr>СВОД!Z_60F77655_D885_4457_92A5_F23925E1580E_.wvu.FilterData</vt:lpstr>
      <vt:lpstr>соцсфера!Z_60F77655_D885_4457_92A5_F23925E1580E_.wvu.FilterData</vt:lpstr>
      <vt:lpstr>ФМХ!Z_60F77655_D885_4457_92A5_F23925E1580E_.wvu.FilterData</vt:lpstr>
      <vt:lpstr>СВОД!Z_6168E0B0_A211_45B2_BAB7_942B848F84A8_.wvu.FilterData</vt:lpstr>
      <vt:lpstr>соцсфера!Z_6168E0B0_A211_45B2_BAB7_942B848F84A8_.wvu.FilterData</vt:lpstr>
      <vt:lpstr>ФМХ!Z_6168E0B0_A211_45B2_BAB7_942B848F84A8_.wvu.FilterData</vt:lpstr>
      <vt:lpstr>ФМХ!Z_656D963E_5BEC_4B0B_B085_992757437FE7_.wvu.FilterData</vt:lpstr>
      <vt:lpstr>соцсфера!Z_6B192BD0_D48A_49D2_A3DE_6C685B9F4DF7_.wvu.FilterData</vt:lpstr>
      <vt:lpstr>СВОД!Z_6B192BD0_D48A_49D2_A3DE_6C685B9F4DF7_.wvu.PrintTitles</vt:lpstr>
      <vt:lpstr>соцсфера!Z_70011EAB_FDD7_4239_9E24_D9638ED83D44_.wvu.FilterData</vt:lpstr>
      <vt:lpstr>соцсфера!Z_701593EE_61B5_4ED8_B3B5_F94A4A471004_.wvu.FilterData</vt:lpstr>
      <vt:lpstr>СВОД!Z_73BB3922_9E2D_44F6_BC19_C1ECF9B8DCF3_.wvu.FilterData</vt:lpstr>
      <vt:lpstr>соцсфера!Z_744BC2C8_B0A7_4444_8F39_59678A1309D5_.wvu.FilterData</vt:lpstr>
      <vt:lpstr>СВОД!Z_7C7375CA_2C45_4879_99DB_810033B41D01_.wvu.FilterData</vt:lpstr>
      <vt:lpstr>СВОД!Z_7ECADD0A_2E92_49D3_BE76_88ACE49CF846_.wvu.FilterData</vt:lpstr>
      <vt:lpstr>соцсфера!Z_83297A43_19EE_4449_BE74_F7095315EB36_.wvu.FilterData</vt:lpstr>
      <vt:lpstr>ФМХ!Z_8CD226A4_1615_4C41_B00E_29FCBDF1EAE1_.wvu.FilterData</vt:lpstr>
      <vt:lpstr>СВОД!Z_8EB34855_F52B_4AA4_BACF_22453576B981_.wvu.FilterData</vt:lpstr>
      <vt:lpstr>соцсфера!Z_8F61ECD6_C8E7_408C_88CF_4EC610F596E6_.wvu.FilterData</vt:lpstr>
      <vt:lpstr>СВОД!Z_916EFBE0_43F0_4DA6_9A1D_13E11F8CE190_.wvu.FilterData</vt:lpstr>
      <vt:lpstr>СВОД!Z_9493C6FE_4030_4C34_80BE_29C60A651A27_.wvu.FilterData</vt:lpstr>
      <vt:lpstr>СВОД!Z_9C363D3F_7503_49F8_BD36_41E53E9D5165_.wvu.FilterData</vt:lpstr>
      <vt:lpstr>ФМХ!Z_9C363D3F_7503_49F8_BD36_41E53E9D5165_.wvu.FilterData</vt:lpstr>
      <vt:lpstr>соцсфера!Z_AB3BE398_B9AE_4023_B0E7_CB41C9B8EF8B_.wvu.FilterData</vt:lpstr>
      <vt:lpstr>ФМХ!Z_ADCF86BA_FCF6_497A_89E5_DA58F951235C_.wvu.FilterData</vt:lpstr>
      <vt:lpstr>СВОД!Z_B2BB64C6_8B40_42F4_B9DD_6F5EC049B0E9_.wvu.FilterData</vt:lpstr>
      <vt:lpstr>ФМХ!Z_B2BB64C6_8B40_42F4_B9DD_6F5EC049B0E9_.wvu.FilterData</vt:lpstr>
      <vt:lpstr>соцсфера!Z_B725EE85_4C4D_4DBF_8D55_78A125CF880B_.wvu.FilterData</vt:lpstr>
      <vt:lpstr>соцсфера!Z_BC1C131A_0D2B_4B01_8A3F_E96B76B8B90B_.wvu.FilterData</vt:lpstr>
      <vt:lpstr>соцсфера!Z_C069C1A1_BE4D_44D5_A5CA_00DF9E72FE4A_.wvu.FilterData</vt:lpstr>
      <vt:lpstr>СВОД!Z_C96EDC4B_21BE_4C96_9E33_E25AF55B70CC_.wvu.FilterData</vt:lpstr>
      <vt:lpstr>бюджетный!Z_CA1A2922_71A1_4715_B65D_1BDE27AB6DF4_.wvu.Cols</vt:lpstr>
      <vt:lpstr>ФМХ!Z_CA1A2922_71A1_4715_B65D_1BDE27AB6DF4_.wvu.Cols</vt:lpstr>
      <vt:lpstr>СВОД!Z_CA1A2922_71A1_4715_B65D_1BDE27AB6DF4_.wvu.FilterData</vt:lpstr>
      <vt:lpstr>соцсфера!Z_CA1A2922_71A1_4715_B65D_1BDE27AB6DF4_.wvu.FilterData</vt:lpstr>
      <vt:lpstr>ФМХ!Z_CA1A2922_71A1_4715_B65D_1BDE27AB6DF4_.wvu.FilterData</vt:lpstr>
      <vt:lpstr>бюджетный!Z_CA1A2922_71A1_4715_B65D_1BDE27AB6DF4_.wvu.Rows</vt:lpstr>
      <vt:lpstr>ФМХ!Z_CA1A2922_71A1_4715_B65D_1BDE27AB6DF4_.wvu.Rows</vt:lpstr>
      <vt:lpstr>соцсфера!Z_CDA5BC1B_EA65_416F_922B_A407B373D09F_.wvu.FilterData</vt:lpstr>
      <vt:lpstr>бюджетный!Z_CDBF3210_28DA_4F86_BF8E_C6F3B635E340_.wvu.Cols</vt:lpstr>
      <vt:lpstr>СВОД!Z_CDBF3210_28DA_4F86_BF8E_C6F3B635E340_.wvu.Cols</vt:lpstr>
      <vt:lpstr>соцсфера!Z_CDBF3210_28DA_4F86_BF8E_C6F3B635E340_.wvu.Cols</vt:lpstr>
      <vt:lpstr>ФМХ!Z_CDBF3210_28DA_4F86_BF8E_C6F3B635E340_.wvu.Cols</vt:lpstr>
      <vt:lpstr>СВОД!Z_CDBF3210_28DA_4F86_BF8E_C6F3B635E340_.wvu.FilterData</vt:lpstr>
      <vt:lpstr>соцсфера!Z_CDBF3210_28DA_4F86_BF8E_C6F3B635E340_.wvu.FilterData</vt:lpstr>
      <vt:lpstr>ФМХ!Z_CDBF3210_28DA_4F86_BF8E_C6F3B635E340_.wvu.FilterData</vt:lpstr>
      <vt:lpstr>соцсфера!Z_CFEFAE08_3230_45C2_81F3_1040725EEE73_.wvu.FilterData</vt:lpstr>
      <vt:lpstr>соцсфера!Z_D25AC40E_B423_4823_ACC1_CDA9E7414EAE_.wvu.FilterData</vt:lpstr>
      <vt:lpstr>соцсфера!Z_D31379EC_5CD7_4303_86F3_59835BDBB14F_.wvu.FilterData</vt:lpstr>
      <vt:lpstr>соцсфера!Z_DB57DD98_9685_4513_BD61_92F15892E5F0_.wvu.FilterData</vt:lpstr>
      <vt:lpstr>соцсфера!Z_DF634C88_5DA5_483B_AEA1_6BE87E26E926_.wvu.FilterData</vt:lpstr>
      <vt:lpstr>СВОД!Z_E947A010_E256_40F9_ADE1_9E56C8C280E2_.wvu.FilterData</vt:lpstr>
      <vt:lpstr>соцсфера!Z_EA6B9099_52DC_4EC8_9CAD_77DD36D8A7F3_.wvu.FilterData</vt:lpstr>
      <vt:lpstr>соцсфера!Z_EC490921_CC09_4453_979F_1638BD81B426_.wvu.FilterData</vt:lpstr>
      <vt:lpstr>СВОД!Z_EC490921_CC09_4453_979F_1638BD81B426_.wvu.PrintArea</vt:lpstr>
      <vt:lpstr>соцсфера!Z_F7865419_FFBE_46C9_BB11_CDB6A5B351D1_.wvu.FilterData</vt:lpstr>
      <vt:lpstr>СВОД!Z_F908D987_8AC6_4E47_BBCE_A0C60E2CF05E_.wvu.FilterData</vt:lpstr>
      <vt:lpstr>соцсфера!Z_F908D987_8AC6_4E47_BBCE_A0C60E2CF05E_.wvu.FilterData</vt:lpstr>
      <vt:lpstr>соцсфера!Z_FA0CC192_7648_46FB_8DA0_DB6A0B9DEC59_.wvu.FilterData</vt:lpstr>
      <vt:lpstr>соцсфера!Z_FD508154_B82E_4A28_8078_5A615F7B18A9_.wvu.FilterData</vt:lpstr>
      <vt:lpstr>СВОД!Заголовки_для_печати</vt:lpstr>
      <vt:lpstr>СВОД!Область_печати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UdkinaIA</dc:creator>
  <cp:lastModifiedBy>UdkinaIA</cp:lastModifiedBy>
  <cp:revision>1</cp:revision>
  <cp:lastPrinted>2023-11-13T08:17:21Z</cp:lastPrinted>
  <dcterms:created xsi:type="dcterms:W3CDTF">2018-10-09T04:52:32Z</dcterms:created>
  <dcterms:modified xsi:type="dcterms:W3CDTF">2024-01-29T06:34:55Z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Company">
    <vt:lpwstr>Финансовое управление г. Тула</vt:lpwstr>
  </property>
</Properties>
</file>