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xl/revisions/userNames.xml" ContentType="application/vnd.openxmlformats-officedocument.spreadsheetml.userNam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revisions/revisionHeaders.xml" ContentType="application/vnd.openxmlformats-officedocument.spreadsheetml.revisionHeaders+xml"/>
  <Override PartName="/xl/revisions/revisionLog4.xml" ContentType="application/vnd.openxmlformats-officedocument.spreadsheetml.revisionLog+xml"/>
  <Override PartName="/xl/revisions/revisionLog12.xml" ContentType="application/vnd.openxmlformats-officedocument.spreadsheetml.revisionLog+xml"/>
  <Override PartName="/xl/revisions/revisionLog7.xml" ContentType="application/vnd.openxmlformats-officedocument.spreadsheetml.revisionLog+xml"/>
  <Override PartName="/xl/revisions/revisionLog15.xml" ContentType="application/vnd.openxmlformats-officedocument.spreadsheetml.revisionLog+xml"/>
  <Override PartName="/xl/revisions/revisionLog20.xml" ContentType="application/vnd.openxmlformats-officedocument.spreadsheetml.revisionLog+xml"/>
  <Override PartName="/xl/revisions/revisionLog28.xml" ContentType="application/vnd.openxmlformats-officedocument.spreadsheetml.revisionLog+xml"/>
  <Override PartName="/xl/revisions/revisionLog33.xml" ContentType="application/vnd.openxmlformats-officedocument.spreadsheetml.revisionLog+xml"/>
  <Override PartName="/xl/revisions/revisionLog36.xml" ContentType="application/vnd.openxmlformats-officedocument.spreadsheetml.revisionLog+xml"/>
  <Override PartName="/xl/revisions/revisionLog41.xml" ContentType="application/vnd.openxmlformats-officedocument.spreadsheetml.revisionLog+xml"/>
  <Override PartName="/xl/revisions/revisionLog49.xml" ContentType="application/vnd.openxmlformats-officedocument.spreadsheetml.revisionLog+xml"/>
  <Override PartName="/xl/revisions/revisionLog54.xml" ContentType="application/vnd.openxmlformats-officedocument.spreadsheetml.revisionLog+xml"/>
  <Override PartName="/xl/revisions/revisionLog62.xml" ContentType="application/vnd.openxmlformats-officedocument.spreadsheetml.revisionLog+xml"/>
  <Override PartName="/xl/revisions/revisionLog70.xml" ContentType="application/vnd.openxmlformats-officedocument.spreadsheetml.revisionLog+xml"/>
  <Override PartName="/xl/revisions/revisionLog83.xml" ContentType="application/vnd.openxmlformats-officedocument.spreadsheetml.revisionLog+xml"/>
  <Override PartName="/xl/revisions/revisionLog57.xml" ContentType="application/vnd.openxmlformats-officedocument.spreadsheetml.revisionLog+xml"/>
  <Override PartName="/xl/revisions/revisionLog65.xml" ContentType="application/vnd.openxmlformats-officedocument.spreadsheetml.revisionLog+xml"/>
  <Override PartName="/xl/revisions/revisionLog78.xml" ContentType="application/vnd.openxmlformats-officedocument.spreadsheetml.revisionLog+xml"/>
  <Override PartName="/xl/revisions/revisionLog86.xml" ContentType="application/vnd.openxmlformats-officedocument.spreadsheetml.revisionLog+xml"/>
  <Override PartName="/xl/revisions/revisionLog2.xml" ContentType="application/vnd.openxmlformats-officedocument.spreadsheetml.revisionLog+xml"/>
  <Override PartName="/xl/revisions/revisionLog5.xml" ContentType="application/vnd.openxmlformats-officedocument.spreadsheetml.revisionLog+xml"/>
  <Override PartName="/xl/revisions/revisionLog10.xml" ContentType="application/vnd.openxmlformats-officedocument.spreadsheetml.revisionLog+xml"/>
  <Override PartName="/xl/revisions/revisionLog18.xml" ContentType="application/vnd.openxmlformats-officedocument.spreadsheetml.revisionLog+xml"/>
  <Override PartName="/xl/revisions/revisionLog23.xml" ContentType="application/vnd.openxmlformats-officedocument.spreadsheetml.revisionLog+xml"/>
  <Override PartName="/xl/revisions/revisionLog26.xml" ContentType="application/vnd.openxmlformats-officedocument.spreadsheetml.revisionLog+xml"/>
  <Override PartName="/xl/revisions/revisionLog31.xml" ContentType="application/vnd.openxmlformats-officedocument.spreadsheetml.revisionLog+xml"/>
  <Override PartName="/xl/revisions/revisionLog39.xml" ContentType="application/vnd.openxmlformats-officedocument.spreadsheetml.revisionLog+xml"/>
  <Override PartName="/xl/revisions/revisionLog44.xml" ContentType="application/vnd.openxmlformats-officedocument.spreadsheetml.revisionLog+xml"/>
  <Override PartName="/xl/revisions/revisionLog52.xml" ContentType="application/vnd.openxmlformats-officedocument.spreadsheetml.revisionLog+xml"/>
  <Override PartName="/xl/revisions/revisionLog73.xml" ContentType="application/vnd.openxmlformats-officedocument.spreadsheetml.revisionLog+xml"/>
  <Override PartName="/xl/revisions/revisionLog47.xml" ContentType="application/vnd.openxmlformats-officedocument.spreadsheetml.revisionLog+xml"/>
  <Override PartName="/xl/revisions/revisionLog55.xml" ContentType="application/vnd.openxmlformats-officedocument.spreadsheetml.revisionLog+xml"/>
  <Override PartName="/xl/revisions/revisionLog60.xml" ContentType="application/vnd.openxmlformats-officedocument.spreadsheetml.revisionLog+xml"/>
  <Override PartName="/xl/revisions/revisionLog68.xml" ContentType="application/vnd.openxmlformats-officedocument.spreadsheetml.revisionLog+xml"/>
  <Override PartName="/xl/revisions/revisionLog76.xml" ContentType="application/vnd.openxmlformats-officedocument.spreadsheetml.revisionLog+xml"/>
  <Override PartName="/xl/revisions/revisionLog81.xml" ContentType="application/vnd.openxmlformats-officedocument.spreadsheetml.revisionLog+xml"/>
  <Override PartName="/xl/revisions/revisionLog8.xml" ContentType="application/vnd.openxmlformats-officedocument.spreadsheetml.revisionLog+xml"/>
  <Override PartName="/xl/revisions/revisionLog13.xml" ContentType="application/vnd.openxmlformats-officedocument.spreadsheetml.revisionLog+xml"/>
  <Override PartName="/xl/revisions/revisionLog21.xml" ContentType="application/vnd.openxmlformats-officedocument.spreadsheetml.revisionLog+xml"/>
  <Override PartName="/xl/revisions/revisionLog29.xml" ContentType="application/vnd.openxmlformats-officedocument.spreadsheetml.revisionLog+xml"/>
  <Override PartName="/xl/revisions/revisionLog34.xml" ContentType="application/vnd.openxmlformats-officedocument.spreadsheetml.revisionLog+xml"/>
  <Override PartName="/xl/revisions/revisionLog42.xml" ContentType="application/vnd.openxmlformats-officedocument.spreadsheetml.revisionLog+xml"/>
  <Override PartName="/xl/revisions/revisionLog63.xml" ContentType="application/vnd.openxmlformats-officedocument.spreadsheetml.revisionLog+xml"/>
  <Override PartName="/xl/revisions/revisionLog67.xml" ContentType="application/vnd.openxmlformats-officedocument.spreadsheetml.revisionLog+xml"/>
  <Override PartName="/xl/revisions/revisionLog75.xml" ContentType="application/vnd.openxmlformats-officedocument.spreadsheetml.revisionLog+xml"/>
  <Override PartName="/xl/revisions/revisionLog16.xml" ContentType="application/vnd.openxmlformats-officedocument.spreadsheetml.revisionLog+xml"/>
  <Override PartName="/xl/revisions/revisionLog37.xml" ContentType="application/vnd.openxmlformats-officedocument.spreadsheetml.revisionLog+xml"/>
  <Override PartName="/xl/revisions/revisionLog45.xml" ContentType="application/vnd.openxmlformats-officedocument.spreadsheetml.revisionLog+xml"/>
  <Override PartName="/xl/revisions/revisionLog50.xml" ContentType="application/vnd.openxmlformats-officedocument.spreadsheetml.revisionLog+xml"/>
  <Override PartName="/xl/revisions/revisionLog58.xml" ContentType="application/vnd.openxmlformats-officedocument.spreadsheetml.revisionLog+xml"/>
  <Override PartName="/xl/revisions/revisionLog66.xml" ContentType="application/vnd.openxmlformats-officedocument.spreadsheetml.revisionLog+xml"/>
  <Override PartName="/xl/revisions/revisionLog71.xml" ContentType="application/vnd.openxmlformats-officedocument.spreadsheetml.revisionLog+xml"/>
  <Override PartName="/xl/revisions/revisionLog79.xml" ContentType="application/vnd.openxmlformats-officedocument.spreadsheetml.revisionLog+xml"/>
  <Override PartName="/xl/revisions/revisionLog84.xml" ContentType="application/vnd.openxmlformats-officedocument.spreadsheetml.revisionLog+xml"/>
  <Override PartName="/xl/revisions/revisionLog87.xml" ContentType="application/vnd.openxmlformats-officedocument.spreadsheetml.revisionLog+xml"/>
  <Override PartName="/xl/revisions/revisionLog3.xml" ContentType="application/vnd.openxmlformats-officedocument.spreadsheetml.revisionLog+xml"/>
  <Override PartName="/xl/revisions/revisionLog11.xml" ContentType="application/vnd.openxmlformats-officedocument.spreadsheetml.revisionLog+xml"/>
  <Override PartName="/xl/revisions/revisionLog19.xml" ContentType="application/vnd.openxmlformats-officedocument.spreadsheetml.revisionLog+xml"/>
  <Override PartName="/xl/revisions/revisionLog24.xml" ContentType="application/vnd.openxmlformats-officedocument.spreadsheetml.revisionLog+xml"/>
  <Override PartName="/xl/revisions/revisionLog32.xml" ContentType="application/vnd.openxmlformats-officedocument.spreadsheetml.revisionLog+xml"/>
  <Override PartName="/xl/revisions/revisionLog53.xml" ContentType="application/vnd.openxmlformats-officedocument.spreadsheetml.revisionLog+xml"/>
  <Override PartName="/xl/revisions/revisionLog6.xml" ContentType="application/vnd.openxmlformats-officedocument.spreadsheetml.revisionLog+xml"/>
  <Override PartName="/xl/revisions/revisionLog27.xml" ContentType="application/vnd.openxmlformats-officedocument.spreadsheetml.revisionLog+xml"/>
  <Override PartName="/xl/revisions/revisionLog35.xml" ContentType="application/vnd.openxmlformats-officedocument.spreadsheetml.revisionLog+xml"/>
  <Override PartName="/xl/revisions/revisionLog40.xml" ContentType="application/vnd.openxmlformats-officedocument.spreadsheetml.revisionLog+xml"/>
  <Override PartName="/xl/revisions/revisionLog48.xml" ContentType="application/vnd.openxmlformats-officedocument.spreadsheetml.revisionLog+xml"/>
  <Override PartName="/xl/revisions/revisionLog56.xml" ContentType="application/vnd.openxmlformats-officedocument.spreadsheetml.revisionLog+xml"/>
  <Override PartName="/xl/revisions/revisionLog61.xml" ContentType="application/vnd.openxmlformats-officedocument.spreadsheetml.revisionLog+xml"/>
  <Override PartName="/xl/revisions/revisionLog69.xml" ContentType="application/vnd.openxmlformats-officedocument.spreadsheetml.revisionLog+xml"/>
  <Override PartName="/xl/revisions/revisionLog74.xml" ContentType="application/vnd.openxmlformats-officedocument.spreadsheetml.revisionLog+xml"/>
  <Override PartName="/xl/revisions/revisionLog77.xml" ContentType="application/vnd.openxmlformats-officedocument.spreadsheetml.revisionLog+xml"/>
  <Override PartName="/xl/revisions/revisionLog82.xml" ContentType="application/vnd.openxmlformats-officedocument.spreadsheetml.revisionLog+xml"/>
  <Override PartName="/xl/revisions/revisionLog85.xml" ContentType="application/vnd.openxmlformats-officedocument.spreadsheetml.revisionLog+xml"/>
  <Override PartName="/xl/revisions/revisionLog1.xml" ContentType="application/vnd.openxmlformats-officedocument.spreadsheetml.revisionLog+xml"/>
  <Override PartName="/xl/revisions/revisionLog9.xml" ContentType="application/vnd.openxmlformats-officedocument.spreadsheetml.revisionLog+xml"/>
  <Override PartName="/xl/revisions/revisionLog14.xml" ContentType="application/vnd.openxmlformats-officedocument.spreadsheetml.revisionLog+xml"/>
  <Override PartName="/xl/revisions/revisionLog22.xml" ContentType="application/vnd.openxmlformats-officedocument.spreadsheetml.revisionLog+xml"/>
  <Override PartName="/xl/revisions/revisionLog17.xml" ContentType="application/vnd.openxmlformats-officedocument.spreadsheetml.revisionLog+xml"/>
  <Override PartName="/xl/revisions/revisionLog25.xml" ContentType="application/vnd.openxmlformats-officedocument.spreadsheetml.revisionLog+xml"/>
  <Override PartName="/xl/revisions/revisionLog30.xml" ContentType="application/vnd.openxmlformats-officedocument.spreadsheetml.revisionLog+xml"/>
  <Override PartName="/xl/revisions/revisionLog38.xml" ContentType="application/vnd.openxmlformats-officedocument.spreadsheetml.revisionLog+xml"/>
  <Override PartName="/xl/revisions/revisionLog43.xml" ContentType="application/vnd.openxmlformats-officedocument.spreadsheetml.revisionLog+xml"/>
  <Override PartName="/xl/revisions/revisionLog46.xml" ContentType="application/vnd.openxmlformats-officedocument.spreadsheetml.revisionLog+xml"/>
  <Override PartName="/xl/revisions/revisionLog51.xml" ContentType="application/vnd.openxmlformats-officedocument.spreadsheetml.revisionLog+xml"/>
  <Override PartName="/xl/revisions/revisionLog59.xml" ContentType="application/vnd.openxmlformats-officedocument.spreadsheetml.revisionLog+xml"/>
  <Override PartName="/xl/revisions/revisionLog64.xml" ContentType="application/vnd.openxmlformats-officedocument.spreadsheetml.revisionLog+xml"/>
  <Override PartName="/xl/revisions/revisionLog72.xml" ContentType="application/vnd.openxmlformats-officedocument.spreadsheetml.revisionLog+xml"/>
  <Override PartName="/xl/revisions/revisionLog80.xml" ContentType="application/vnd.openxmlformats-officedocument.spreadsheetml.revisionLo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92.168.104.4\ndoc1\SAR\"/>
    </mc:Choice>
  </mc:AlternateContent>
  <bookViews>
    <workbookView xWindow="0" yWindow="0" windowWidth="28770" windowHeight="12360" tabRatio="500"/>
  </bookViews>
  <sheets>
    <sheet name="СВОД" sheetId="1" r:id="rId1"/>
    <sheet name="бюджетный" sheetId="2" r:id="rId2"/>
    <sheet name="соцсфера" sheetId="3" r:id="rId3"/>
    <sheet name="ФМХ" sheetId="4" r:id="rId4"/>
  </sheets>
  <definedNames>
    <definedName name="__xlnm._FilterDatabase" localSheetId="0">СВОД!$A$13:$S$349</definedName>
    <definedName name="__xlnm._FilterDatabase" localSheetId="2">соцсфера!$A$13:$S$349</definedName>
    <definedName name="__xlnm._FilterDatabase" localSheetId="3">ФМХ!$A$11:$S$12</definedName>
    <definedName name="_xlnm._FilterDatabase" localSheetId="0" hidden="1">СВОД!$L$10:$S$349</definedName>
    <definedName name="_xlnm._FilterDatabase" localSheetId="2" hidden="1">соцсфера!$A$13:$S$349</definedName>
    <definedName name="_xlnm._FilterDatabase" localSheetId="3" hidden="1">ФМХ!$A$9:$U$349</definedName>
    <definedName name="Z_051CF0DB_8ECB_4E9A_B5CE_7F134F303152_.wvu.FilterData" localSheetId="0" hidden="1">СВОД!$L$10:$S$349</definedName>
    <definedName name="Z_0731D482_BB74_40BF_8447_5D62548FB64F_.wvu.FilterData" localSheetId="2" hidden="1">соцсфера!$A$13:$S$349</definedName>
    <definedName name="Z_0788A140_8967_4BF6_8677_EDFF24836D1F_.wvu.FilterData" localSheetId="0" hidden="1">СВОД!$L$10:$S$349</definedName>
    <definedName name="Z_119D126C_A1A0_4787_B4EE_59E246595685_.wvu.FilterData" localSheetId="0">СВОД!$A$13:$S$349</definedName>
    <definedName name="Z_165A70CC_AD02_4991_A5BA_0851746F9EE9_.wvu.Cols" localSheetId="1">бюджетный!$C:$K</definedName>
    <definedName name="Z_165A70CC_AD02_4991_A5BA_0851746F9EE9_.wvu.Cols" localSheetId="3">ФМХ!$C:$K</definedName>
    <definedName name="Z_165A70CC_AD02_4991_A5BA_0851746F9EE9_.wvu.FilterData" localSheetId="0">СВОД!$A$13:$S$349</definedName>
    <definedName name="Z_165A70CC_AD02_4991_A5BA_0851746F9EE9_.wvu.FilterData" localSheetId="2">соцсфера!$A$13:$S$349</definedName>
    <definedName name="Z_165A70CC_AD02_4991_A5BA_0851746F9EE9_.wvu.FilterData" localSheetId="3">ФМХ!$A$11:$S$12</definedName>
    <definedName name="Z_165A70CC_AD02_4991_A5BA_0851746F9EE9_.wvu.Rows" localSheetId="0">СВОД!$175:$175</definedName>
    <definedName name="Z_18326D87_95F7_454A_9115_99A7DC3DC547_.wvu.FilterData" localSheetId="0">СВОД!$A$13:$S$349</definedName>
    <definedName name="Z_1B2F84E8_43C1_4335_8EA8_42A6B3E4E88E_.wvu.FilterData" localSheetId="0" hidden="1">СВОД!$L$10:$S$349</definedName>
    <definedName name="Z_1CE5CA9D_1219_4274_995E_854E49BA7C54_.wvu.FilterData" localSheetId="0">СВОД!$A$10:$S$349</definedName>
    <definedName name="Z_1CE5CA9D_1219_4274_995E_854E49BA7C54_.wvu.FilterData" localSheetId="2">соцсфера!$A$10:$S$349</definedName>
    <definedName name="Z_1E48B18B_F0B4_43EE_87B8_CCF7042FAE60_.wvu.FilterData" localSheetId="0" hidden="1">СВОД!$L$10:$S$349</definedName>
    <definedName name="Z_22C976AF_617C_4F7E_9ABB_F158ADD433D5_.wvu.FilterData" localSheetId="2" hidden="1">соцсфера!$A$13:$S$349</definedName>
    <definedName name="Z_25838DD1_18DC_4327_A3FD_14949B019C5C_.wvu.FilterData" localSheetId="3">ФМХ!$A$11:$S$12</definedName>
    <definedName name="Z_290C202F_4FA2_4495_9EC5_C76FC9002242_.wvu.FilterData" localSheetId="0">СВОД!$A$13:$S$349</definedName>
    <definedName name="Z_2C132A3E_BEF9_4451_A5D3_5DE635F68D88_.wvu.Cols" localSheetId="3" hidden="1">ФМХ!$D:$K</definedName>
    <definedName name="Z_2C132A3E_BEF9_4451_A5D3_5DE635F68D88_.wvu.FilterData" localSheetId="0" hidden="1">СВОД!$L$10:$S$349</definedName>
    <definedName name="Z_2C132A3E_BEF9_4451_A5D3_5DE635F68D88_.wvu.FilterData" localSheetId="2" hidden="1">соцсфера!$A$13:$S$349</definedName>
    <definedName name="Z_2C132A3E_BEF9_4451_A5D3_5DE635F68D88_.wvu.FilterData" localSheetId="3" hidden="1">ФМХ!$A$9:$U$349</definedName>
    <definedName name="Z_2C132A3E_BEF9_4451_A5D3_5DE635F68D88_.wvu.PrintArea" localSheetId="0" hidden="1">СВОД!$A$1:$S$377</definedName>
    <definedName name="Z_2C132A3E_BEF9_4451_A5D3_5DE635F68D88_.wvu.PrintTitles" localSheetId="0" hidden="1">СВОД!$5:$10</definedName>
    <definedName name="Z_2D005576_CF8A_48A8_BDCB_C29F5C176DC7_.wvu.FilterData" localSheetId="0">СВОД!$A$10:$S$349</definedName>
    <definedName name="Z_363DF7D7_158B_447E_9B99_0857CC0DDE65_.wvu.FilterData" localSheetId="3" hidden="1">ФМХ!$A$9:$U$349</definedName>
    <definedName name="Z_3C70B36A_E181_4F03_897D_5D4CB818D5EA_.wvu.FilterData" localSheetId="0">СВОД!$A$13:$S$349</definedName>
    <definedName name="Z_3C70B36A_E181_4F03_897D_5D4CB818D5EA_.wvu.FilterData" localSheetId="2">соцсфера!$A$13:$S$349</definedName>
    <definedName name="Z_3C70B36A_E181_4F03_897D_5D4CB818D5EA_.wvu.FilterData" localSheetId="3">ФМХ!$A$11:$S$12</definedName>
    <definedName name="Z_3C70B36A_E181_4F03_897D_5D4CB818D5EA_.wvu.Rows" localSheetId="3">ФМХ!$1:$4</definedName>
    <definedName name="Z_3D738EC0_C733_4186_BF09_D199F213CBCA_.wvu.Cols" localSheetId="3">ФМХ!$C:$K</definedName>
    <definedName name="Z_3D738EC0_C733_4186_BF09_D199F213CBCA_.wvu.FilterData" localSheetId="0">СВОД!$A$10:$S$349</definedName>
    <definedName name="Z_3D738EC0_C733_4186_BF09_D199F213CBCA_.wvu.FilterData" localSheetId="2">соцсфера!$A$10:$S$349</definedName>
    <definedName name="Z_3D738EC0_C733_4186_BF09_D199F213CBCA_.wvu.PrintTitles" localSheetId="3">ФМХ!$5:$10</definedName>
    <definedName name="Z_3EF6B1C0_65AC_49B1_A262_4C710F6B2D38_.wvu.FilterData" localSheetId="2">соцсфера!$A$10:$S$349</definedName>
    <definedName name="Z_44EC34F2_F8A9_42C8_960F_9D4AFD0B4E49_.wvu.FilterData" localSheetId="0" hidden="1">СВОД!$L$10:$S$349</definedName>
    <definedName name="Z_4F4F09F0_F216_4FC7_AE02_C33180660A2E_.wvu.PrintArea" localSheetId="0">СВОД!$A$1:$S$349</definedName>
    <definedName name="Z_5500151B_B66B_41BE_A961_D642A8916345_.wvu.FilterData" localSheetId="0" hidden="1">СВОД!$L$10:$S$349</definedName>
    <definedName name="Z_574CC5E8_148D_489B_94AC_6C2B61E1F5A0_.wvu.FilterData" localSheetId="0">СВОД!$A$10:$S$349</definedName>
    <definedName name="Z_574CC5E8_148D_489B_94AC_6C2B61E1F5A0_.wvu.FilterData" localSheetId="2">соцсфера!$A$10:$S$349</definedName>
    <definedName name="Z_5F3A357C_1D15_4FCA_9170_3D8358E1FF2B_.wvu.FilterData" localSheetId="0" hidden="1">СВОД!$L$10:$S$349</definedName>
    <definedName name="Z_60F77655_D885_4457_92A5_F23925E1580E_.wvu.FilterData" localSheetId="0">СВОД!$A$13:$S$349</definedName>
    <definedName name="Z_60F77655_D885_4457_92A5_F23925E1580E_.wvu.FilterData" localSheetId="2">соцсфера!$A$13:$S$349</definedName>
    <definedName name="Z_60F77655_D885_4457_92A5_F23925E1580E_.wvu.FilterData" localSheetId="3">ФМХ!$A$11:$S$12</definedName>
    <definedName name="Z_6168E0B0_A211_45B2_BAB7_942B848F84A8_.wvu.FilterData" localSheetId="0">СВОД!$A$13:$S$349</definedName>
    <definedName name="Z_6168E0B0_A211_45B2_BAB7_942B848F84A8_.wvu.FilterData" localSheetId="2">соцсфера!$A$13:$S$349</definedName>
    <definedName name="Z_6168E0B0_A211_45B2_BAB7_942B848F84A8_.wvu.FilterData" localSheetId="3">ФМХ!$A$11:$S$12</definedName>
    <definedName name="Z_651AB02D_CE6F_4AB5_8A8B_ED5DE6848F37_.wvu.FilterData" localSheetId="2" hidden="1">соцсфера!$A$13:$S$349</definedName>
    <definedName name="Z_656D963E_5BEC_4B0B_B085_992757437FE7_.wvu.FilterData" localSheetId="3">ФМХ!$A$11:$S$12</definedName>
    <definedName name="Z_6570634B_EDC8_47B1_B961_1E562EDF2753_.wvu.Cols" localSheetId="3" hidden="1">ФМХ!$D:$K</definedName>
    <definedName name="Z_6570634B_EDC8_47B1_B961_1E562EDF2753_.wvu.FilterData" localSheetId="0" hidden="1">СВОД!$L$10:$S$349</definedName>
    <definedName name="Z_6570634B_EDC8_47B1_B961_1E562EDF2753_.wvu.FilterData" localSheetId="2" hidden="1">соцсфера!$A$13:$S$349</definedName>
    <definedName name="Z_6570634B_EDC8_47B1_B961_1E562EDF2753_.wvu.FilterData" localSheetId="3" hidden="1">ФМХ!$A$9:$U$349</definedName>
    <definedName name="Z_6570634B_EDC8_47B1_B961_1E562EDF2753_.wvu.PrintArea" localSheetId="0" hidden="1">СВОД!$A$1:$S$377</definedName>
    <definedName name="Z_6570634B_EDC8_47B1_B961_1E562EDF2753_.wvu.PrintTitles" localSheetId="0" hidden="1">СВОД!$5:$10</definedName>
    <definedName name="Z_6B192BD0_D48A_49D2_A3DE_6C685B9F4DF7_.wvu.FilterData" localSheetId="2">соцсфера!$A$10:$S$349</definedName>
    <definedName name="Z_6B192BD0_D48A_49D2_A3DE_6C685B9F4DF7_.wvu.PrintTitles" localSheetId="0">СВОД!$5:$10</definedName>
    <definedName name="Z_6C76FF72_FB83_4E6E_BB4E_C2F2F2465F6C_.wvu.FilterData" localSheetId="0" hidden="1">СВОД!$L$10:$S$349</definedName>
    <definedName name="Z_70011EAB_FDD7_4239_9E24_D9638ED83D44_.wvu.FilterData" localSheetId="2">соцсфера!$A$10:$S$349</definedName>
    <definedName name="Z_701593EE_61B5_4ED8_B3B5_F94A4A471004_.wvu.FilterData" localSheetId="2">соцсфера!$A$10:$S$349</definedName>
    <definedName name="Z_70C43C41_8146_4995_AEC4_D71D02A77FC2_.wvu.FilterData" localSheetId="0" hidden="1">СВОД!$L$10:$S$349</definedName>
    <definedName name="Z_73BB3922_9E2D_44F6_BC19_C1ECF9B8DCF3_.wvu.FilterData" localSheetId="0">СВОД!$A$10:$S$349</definedName>
    <definedName name="Z_744BC2C8_B0A7_4444_8F39_59678A1309D5_.wvu.FilterData" localSheetId="2">соцсфера!$A$10:$S$349</definedName>
    <definedName name="Z_764DF73A_B6FF_4AFE_808E_BED8B7CDFEFB_.wvu.FilterData" localSheetId="0" hidden="1">СВОД!$L$10:$S$349</definedName>
    <definedName name="Z_764DF73A_B6FF_4AFE_808E_BED8B7CDFEFB_.wvu.FilterData" localSheetId="2" hidden="1">соцсфера!$A$13:$S$349</definedName>
    <definedName name="Z_764DF73A_B6FF_4AFE_808E_BED8B7CDFEFB_.wvu.FilterData" localSheetId="3" hidden="1">ФМХ!$A$9:$U$349</definedName>
    <definedName name="Z_7B3A55FC_D95C_4227_B63A_6701B74A6391_.wvu.FilterData" localSheetId="0" hidden="1">СВОД!$L$10:$S$349</definedName>
    <definedName name="Z_7B3A55FC_D95C_4227_B63A_6701B74A6391_.wvu.FilterData" localSheetId="2" hidden="1">соцсфера!$A$13:$S$349</definedName>
    <definedName name="Z_7B97CF1C_D495_4492_8223_8B1A8D22CBAB_.wvu.FilterData" localSheetId="0" hidden="1">СВОД!$L$10:$S$349</definedName>
    <definedName name="Z_7C731FA0_E49F_41EE_8DFC_4B401A9832C6_.wvu.FilterData" localSheetId="0" hidden="1">СВОД!$L$10:$S$349</definedName>
    <definedName name="Z_7C731FA0_E49F_41EE_8DFC_4B401A9832C6_.wvu.FilterData" localSheetId="2" hidden="1">соцсфера!$A$13:$S$349</definedName>
    <definedName name="Z_7C7375CA_2C45_4879_99DB_810033B41D01_.wvu.FilterData" localSheetId="0">СВОД!$A$10:$S$349</definedName>
    <definedName name="Z_7ECADD0A_2E92_49D3_BE76_88ACE49CF846_.wvu.FilterData" localSheetId="0">СВОД!$A$13:$S$349</definedName>
    <definedName name="Z_83297A43_19EE_4449_BE74_F7095315EB36_.wvu.FilterData" localSheetId="2">соцсфера!$A$10:$S$349</definedName>
    <definedName name="Z_8CD226A4_1615_4C41_B00E_29FCBDF1EAE1_.wvu.FilterData" localSheetId="3">ФМХ!$A$11:$S$12</definedName>
    <definedName name="Z_8EB34855_F52B_4AA4_BACF_22453576B981_.wvu.FilterData" localSheetId="0">СВОД!$A$13:$S$349</definedName>
    <definedName name="Z_8F61ECD6_C8E7_408C_88CF_4EC610F596E6_.wvu.FilterData" localSheetId="2">соцсфера!$A$10:$S$349</definedName>
    <definedName name="Z_916EFBE0_43F0_4DA6_9A1D_13E11F8CE190_.wvu.FilterData" localSheetId="0">СВОД!$A$13:$S$349</definedName>
    <definedName name="Z_9493C6FE_4030_4C34_80BE_29C60A651A27_.wvu.FilterData" localSheetId="0">СВОД!$A$13:$S$349</definedName>
    <definedName name="Z_9BD8962C_BC9A_456C_9ED9_1279AE715EE0_.wvu.FilterData" localSheetId="0" hidden="1">СВОД!$L$10:$S$349</definedName>
    <definedName name="Z_9C363D3F_7503_49F8_BD36_41E53E9D5165_.wvu.FilterData" localSheetId="0">СВОД!$A$13:$S$349</definedName>
    <definedName name="Z_9C363D3F_7503_49F8_BD36_41E53E9D5165_.wvu.FilterData" localSheetId="3">ФМХ!$A$11:$S$12</definedName>
    <definedName name="Z_9D0A41DD_2DA5_4D00_A5A3_069AD61B6552_.wvu.FilterData" localSheetId="2" hidden="1">соцсфера!$A$13:$S$349</definedName>
    <definedName name="Z_AB3BE398_B9AE_4023_B0E7_CB41C9B8EF8B_.wvu.FilterData" localSheetId="2">соцсфера!$A$10:$S$349</definedName>
    <definedName name="Z_ADCF86BA_FCF6_497A_89E5_DA58F951235C_.wvu.FilterData" localSheetId="3">ФМХ!$A$11:$S$12</definedName>
    <definedName name="Z_B2BB64C6_8B40_42F4_B9DD_6F5EC049B0E9_.wvu.FilterData" localSheetId="0">СВОД!$A$13:$S$349</definedName>
    <definedName name="Z_B2BB64C6_8B40_42F4_B9DD_6F5EC049B0E9_.wvu.FilterData" localSheetId="3">ФМХ!$A$11:$S$12</definedName>
    <definedName name="Z_B725EE85_4C4D_4DBF_8D55_78A125CF880B_.wvu.FilterData" localSheetId="2">соцсфера!$A$10:$S$349</definedName>
    <definedName name="Z_B824C14A_2FA8_4A6C_A587_C219B45259BB_.wvu.FilterData" localSheetId="0" hidden="1">СВОД!$L$10:$S$349</definedName>
    <definedName name="Z_BC1C131A_0D2B_4B01_8A3F_E96B76B8B90B_.wvu.FilterData" localSheetId="2">соцсфера!$A$10:$S$349</definedName>
    <definedName name="Z_BC77FFFD_525B_4EF5_9B70_091E083E7ED2_.wvu.FilterData" localSheetId="0" hidden="1">СВОД!$L$10:$S$349</definedName>
    <definedName name="Z_C069C1A1_BE4D_44D5_A5CA_00DF9E72FE4A_.wvu.FilterData" localSheetId="2">соцсфера!$A$10:$S$349</definedName>
    <definedName name="Z_C96EDC4B_21BE_4C96_9E33_E25AF55B70CC_.wvu.FilterData" localSheetId="0">СВОД!$A$13:$S$349</definedName>
    <definedName name="Z_CA1A2922_71A1_4715_B65D_1BDE27AB6DF4_.wvu.Cols" localSheetId="1">бюджетный!$C:$K</definedName>
    <definedName name="Z_CA1A2922_71A1_4715_B65D_1BDE27AB6DF4_.wvu.Cols" localSheetId="3">ФМХ!$B:$K</definedName>
    <definedName name="Z_CA1A2922_71A1_4715_B65D_1BDE27AB6DF4_.wvu.FilterData" localSheetId="0">СВОД!$A$13:$S$349</definedName>
    <definedName name="Z_CA1A2922_71A1_4715_B65D_1BDE27AB6DF4_.wvu.FilterData" localSheetId="2">соцсфера!$A$13:$S$349</definedName>
    <definedName name="Z_CA1A2922_71A1_4715_B65D_1BDE27AB6DF4_.wvu.FilterData" localSheetId="3">ФМХ!$A$11:$S$12</definedName>
    <definedName name="Z_CA1A2922_71A1_4715_B65D_1BDE27AB6DF4_.wvu.Rows" localSheetId="1">бюджетный!$12:$12</definedName>
    <definedName name="Z_CA1A2922_71A1_4715_B65D_1BDE27AB6DF4_.wvu.Rows" localSheetId="3">ФМХ!$1:$9</definedName>
    <definedName name="Z_CDA5BC1B_EA65_416F_922B_A407B373D09F_.wvu.FilterData" localSheetId="2">соцсфера!$A$10:$S$349</definedName>
    <definedName name="Z_CDBF3210_28DA_4F86_BF8E_C6F3B635E340_.wvu.Cols" localSheetId="1">бюджетный!$1:$1048576</definedName>
    <definedName name="Z_CDBF3210_28DA_4F86_BF8E_C6F3B635E340_.wvu.Cols" localSheetId="0">СВОД!$1:$1048576</definedName>
    <definedName name="Z_CDBF3210_28DA_4F86_BF8E_C6F3B635E340_.wvu.Cols" localSheetId="2">соцсфера!$1:$1048576</definedName>
    <definedName name="Z_CDBF3210_28DA_4F86_BF8E_C6F3B635E340_.wvu.Cols" localSheetId="3">ФМХ!$C:$K</definedName>
    <definedName name="Z_CDBF3210_28DA_4F86_BF8E_C6F3B635E340_.wvu.FilterData" localSheetId="0">СВОД!$A$13:$S$349</definedName>
    <definedName name="Z_CDBF3210_28DA_4F86_BF8E_C6F3B635E340_.wvu.FilterData" localSheetId="2">соцсфера!$A$13:$S$349</definedName>
    <definedName name="Z_CDBF3210_28DA_4F86_BF8E_C6F3B635E340_.wvu.FilterData" localSheetId="3">ФМХ!$A$11:$S$12</definedName>
    <definedName name="Z_CFEFAE08_3230_45C2_81F3_1040725EEE73_.wvu.FilterData" localSheetId="2">соцсфера!$A$10:$S$349</definedName>
    <definedName name="Z_D00272ED_1F0D_406A_A1EA_55421D8AF4BF_.wvu.FilterData" localSheetId="2" hidden="1">соцсфера!$A$13:$S$349</definedName>
    <definedName name="Z_D25AC40E_B423_4823_ACC1_CDA9E7414EAE_.wvu.FilterData" localSheetId="2">соцсфера!$A$10:$S$349</definedName>
    <definedName name="Z_D31379EC_5CD7_4303_86F3_59835BDBB14F_.wvu.FilterData" localSheetId="2">соцсфера!$A$10:$S$349</definedName>
    <definedName name="Z_DB57DD98_9685_4513_BD61_92F15892E5F0_.wvu.FilterData" localSheetId="2">соцсфера!$A$10:$S$349</definedName>
    <definedName name="Z_DF634C88_5DA5_483B_AEA1_6BE87E26E926_.wvu.FilterData" localSheetId="2">соцсфера!$A$10:$S$349</definedName>
    <definedName name="Z_DF8F583A_1CBA_41AF_B87A_76DC2F7CF811_.wvu.FilterData" localSheetId="0" hidden="1">СВОД!$L$10:$S$349</definedName>
    <definedName name="Z_E0B5BF66_B5CC_470B_9493_EAA61C417D66_.wvu.FilterData" localSheetId="0" hidden="1">СВОД!$L$10:$S$349</definedName>
    <definedName name="Z_E337AD83_AEC0_4792_AE05_ED83658FEBB3_.wvu.FilterData" localSheetId="0" hidden="1">СВОД!$L$10:$S$349</definedName>
    <definedName name="Z_E9195539_2AAA_4D88_A67F_11C3CDEAD81A_.wvu.FilterData" localSheetId="0" hidden="1">СВОД!$L$10:$S$349</definedName>
    <definedName name="Z_E947A010_E256_40F9_ADE1_9E56C8C280E2_.wvu.FilterData" localSheetId="0">СВОД!$A$13:$S$349</definedName>
    <definedName name="Z_EA6B9099_52DC_4EC8_9CAD_77DD36D8A7F3_.wvu.FilterData" localSheetId="2">соцсфера!$A$10:$S$349</definedName>
    <definedName name="Z_EC490921_CC09_4453_979F_1638BD81B426_.wvu.FilterData" localSheetId="2">соцсфера!$A$10:$S$349</definedName>
    <definedName name="Z_EC490921_CC09_4453_979F_1638BD81B426_.wvu.PrintArea" localSheetId="0">СВОД!$A$1:$K$349</definedName>
    <definedName name="Z_F5ADE114_8A0D_4FDC_8D0E_6E75F0BD968C_.wvu.FilterData" localSheetId="0" hidden="1">СВОД!$L$10:$S$349</definedName>
    <definedName name="Z_F7865419_FFBE_46C9_BB11_CDB6A5B351D1_.wvu.FilterData" localSheetId="2">соцсфера!$A$13:$S$349</definedName>
    <definedName name="Z_F908D987_8AC6_4E47_BBCE_A0C60E2CF05E_.wvu.FilterData" localSheetId="0">СВОД!$A$10:$S$349</definedName>
    <definedName name="Z_F908D987_8AC6_4E47_BBCE_A0C60E2CF05E_.wvu.FilterData" localSheetId="2">соцсфера!$A$10:$S$349</definedName>
    <definedName name="Z_FA0CC192_7648_46FB_8DA0_DB6A0B9DEC59_.wvu.FilterData" localSheetId="2">соцсфера!$A$10:$S$349</definedName>
    <definedName name="Z_FD508154_B82E_4A28_8078_5A615F7B18A9_.wvu.FilterData" localSheetId="2">соцсфера!$A$10:$S$349</definedName>
    <definedName name="Z_FF86849E_1084_4031_B2CE_591FC46709AB_.wvu.FilterData" localSheetId="0" hidden="1">СВОД!$L$10:$S$349</definedName>
    <definedName name="Z_FF86849E_1084_4031_B2CE_591FC46709AB_.wvu.FilterData" localSheetId="2" hidden="1">соцсфера!$A$13:$S$349</definedName>
    <definedName name="Z_FF86849E_1084_4031_B2CE_591FC46709AB_.wvu.FilterData" localSheetId="3" hidden="1">ФМХ!$A$9:$U$349</definedName>
    <definedName name="Z_FF86849E_1084_4031_B2CE_591FC46709AB_.wvu.PrintTitles" localSheetId="0" hidden="1">СВОД!$5:$10</definedName>
    <definedName name="_xlnm.Print_Titles" localSheetId="0">СВОД!$5:$10</definedName>
    <definedName name="_xlnm.Print_Area" localSheetId="0">СВОД!$A$1:$S$377</definedName>
  </definedNames>
  <calcPr calcId="152511"/>
  <customWorkbookViews>
    <customWorkbookView name="UdkinaIA - Личное представление" guid="{6570634B-EDC8-47B1-B961-1E562EDF2753}" mergeInterval="0" personalView="1" xWindow="7" yWindow="16" windowWidth="1913" windowHeight="1024" tabRatio="500" activeSheetId="1"/>
    <customWorkbookView name="LjalinaNA - Личное представление" guid="{764DF73A-B6FF-4AFE-808E-BED8B7CDFEFB}" mergeInterval="0" personalView="1" maximized="1" xWindow="-8" yWindow="-8" windowWidth="1936" windowHeight="1056" tabRatio="500" activeSheetId="1"/>
    <customWorkbookView name="TatarnikovaTA - Личное представление" guid="{2C132A3E-BEF9-4451-A5D3-5DE635F68D88}" mergeInterval="0" personalView="1" maximized="1" xWindow="-8" yWindow="-8" windowWidth="1936" windowHeight="1056" tabRatio="500" activeSheetId="1"/>
    <customWorkbookView name="MartinaNV - Личное представление" guid="{FF86849E-1084-4031-B2CE-591FC46709AB}" mergeInterval="0" personalView="1" maximized="1" xWindow="-8" yWindow="-8" windowWidth="1696" windowHeight="1026" tabRatio="500" activeSheetId="1"/>
    <customWorkbookView name="MorozovaSA - Личное представление" guid="{9D0A41DD-2DA5-4D00-A5A3-069AD61B6552}" mergeInterval="0" personalView="1" maximized="1" xWindow="-8" yWindow="-8" windowWidth="1936" windowHeight="1056" tabRatio="500" activeSheetId="1"/>
    <customWorkbookView name="UdkinaIA" guid="{676EE6E6-D5A3-9942-AA72-33D5219B471C}" mergeInterval="0" personalView="1" maximized="1" windowWidth="1200" windowHeight="1000" tabRatio="1000" activeSheetId="1"/>
    <customWorkbookView name=" " guid="{1B925D09-0E83-AF47-A27B-8EBC6CE44B65}" mergeInterval="0" personalView="1" maximized="1" windowWidth="1200" windowHeight="1000" tabRatio="1000" activeSheetId="1"/>
    <customWorkbookView name="SosinaOS - Личное представление" guid="{651AB02D-CE6F-4AB5-8A8B-ED5DE6848F37}" mergeInterval="0" personalView="1" maximized="1" xWindow="-8" yWindow="-8" windowWidth="1936" windowHeight="1056" tabRatio="500" activeSheetId="2"/>
  </customWorkbookViews>
</workbook>
</file>

<file path=xl/calcChain.xml><?xml version="1.0" encoding="utf-8"?>
<calcChain xmlns="http://schemas.openxmlformats.org/spreadsheetml/2006/main">
  <c r="P66" i="3" l="1"/>
  <c r="P171" i="2"/>
  <c r="P248" i="2"/>
  <c r="P252" i="2"/>
  <c r="P117" i="2"/>
  <c r="P62" i="4" l="1"/>
  <c r="N40" i="2" l="1"/>
  <c r="O40" i="2"/>
  <c r="Q40" i="2"/>
  <c r="R40" i="2"/>
  <c r="S40" i="2"/>
  <c r="P40" i="2"/>
  <c r="N302" i="2"/>
  <c r="O302" i="2"/>
  <c r="Q302" i="2"/>
  <c r="R302" i="2"/>
  <c r="S302" i="2"/>
  <c r="P302" i="2"/>
  <c r="S337" i="2"/>
  <c r="R337" i="2"/>
  <c r="Q337" i="2"/>
  <c r="P337" i="2"/>
  <c r="O337" i="2"/>
  <c r="N337" i="2"/>
  <c r="S337" i="4"/>
  <c r="R337" i="4"/>
  <c r="Q337" i="4"/>
  <c r="P337" i="4"/>
  <c r="O337" i="4"/>
  <c r="N337" i="4"/>
  <c r="S337" i="3"/>
  <c r="R337" i="3"/>
  <c r="Q337" i="3"/>
  <c r="P337" i="3"/>
  <c r="O337" i="3"/>
  <c r="N337" i="3"/>
  <c r="Q163" i="4" l="1"/>
  <c r="Q153" i="4"/>
  <c r="Q248" i="2"/>
  <c r="O248" i="2"/>
  <c r="P71" i="4" l="1"/>
  <c r="P32" i="4" s="1"/>
  <c r="S150" i="3"/>
  <c r="R150" i="3"/>
  <c r="Q150" i="3"/>
  <c r="S71" i="2" l="1"/>
  <c r="R71" i="2"/>
  <c r="Q71" i="2"/>
  <c r="P71" i="2"/>
  <c r="O71" i="2"/>
  <c r="N71" i="2"/>
  <c r="S67" i="2"/>
  <c r="R67" i="2"/>
  <c r="Q67" i="2"/>
  <c r="P67" i="2"/>
  <c r="O67" i="2"/>
  <c r="N67" i="2"/>
  <c r="S62" i="2"/>
  <c r="R62" i="2"/>
  <c r="Q62" i="2"/>
  <c r="P62" i="2"/>
  <c r="O62" i="2"/>
  <c r="N62" i="2"/>
  <c r="S93" i="2"/>
  <c r="R93" i="2"/>
  <c r="Q93" i="2"/>
  <c r="P93" i="2"/>
  <c r="O93" i="2"/>
  <c r="N93" i="2"/>
  <c r="S71" i="3"/>
  <c r="R71" i="3"/>
  <c r="Q71" i="3"/>
  <c r="P71" i="3"/>
  <c r="O71" i="3"/>
  <c r="N71" i="3"/>
  <c r="S67" i="3"/>
  <c r="R67" i="3"/>
  <c r="Q67" i="3"/>
  <c r="P67" i="3"/>
  <c r="O67" i="3"/>
  <c r="N67" i="3"/>
  <c r="S62" i="3"/>
  <c r="R62" i="3"/>
  <c r="Q62" i="3"/>
  <c r="P62" i="3"/>
  <c r="O62" i="3"/>
  <c r="N62" i="3"/>
  <c r="S93" i="3"/>
  <c r="R93" i="3"/>
  <c r="Q93" i="3"/>
  <c r="P93" i="3"/>
  <c r="O93" i="3"/>
  <c r="N93" i="3"/>
  <c r="S71" i="4" l="1"/>
  <c r="R71" i="4"/>
  <c r="Q71" i="4"/>
  <c r="O71" i="4"/>
  <c r="N71" i="4"/>
  <c r="S67" i="4"/>
  <c r="R67" i="4"/>
  <c r="Q67" i="4"/>
  <c r="P67" i="4"/>
  <c r="P28" i="4" s="1"/>
  <c r="O67" i="4"/>
  <c r="N67" i="4"/>
  <c r="S62" i="4"/>
  <c r="R62" i="4"/>
  <c r="Q62" i="4"/>
  <c r="O62" i="4"/>
  <c r="N62" i="4"/>
  <c r="S93" i="4"/>
  <c r="R93" i="4"/>
  <c r="Q93" i="4"/>
  <c r="P93" i="4"/>
  <c r="O93" i="4"/>
  <c r="N93" i="4"/>
  <c r="Q308" i="3" l="1"/>
  <c r="S248" i="2" l="1"/>
  <c r="R248" i="2"/>
  <c r="S172" i="2"/>
  <c r="S117" i="2"/>
  <c r="R117" i="2"/>
  <c r="Q117" i="2"/>
  <c r="O117" i="2"/>
  <c r="O19" i="2" l="1"/>
  <c r="O75" i="4" l="1"/>
  <c r="P75" i="4"/>
  <c r="N75" i="4"/>
  <c r="O73" i="4"/>
  <c r="P73" i="4"/>
  <c r="O74" i="4"/>
  <c r="O279" i="4"/>
  <c r="O272" i="4" s="1"/>
  <c r="N65" i="4"/>
  <c r="O65" i="4"/>
  <c r="O165" i="4"/>
  <c r="O279" i="3" l="1"/>
  <c r="P279" i="3"/>
  <c r="Q279" i="3"/>
  <c r="R279" i="3"/>
  <c r="S279" i="3"/>
  <c r="N308" i="3"/>
  <c r="O308" i="3"/>
  <c r="P165" i="4" l="1"/>
  <c r="Q165" i="4"/>
  <c r="R165" i="4"/>
  <c r="S165" i="4"/>
  <c r="N346" i="4"/>
  <c r="N344" i="4" s="1"/>
  <c r="N340" i="4"/>
  <c r="N339" i="4" s="1"/>
  <c r="N335" i="4"/>
  <c r="N332" i="4"/>
  <c r="N330" i="4"/>
  <c r="N328" i="4"/>
  <c r="N325" i="4"/>
  <c r="N319" i="4"/>
  <c r="N316" i="4"/>
  <c r="N308" i="4"/>
  <c r="N299" i="4"/>
  <c r="N294" i="4"/>
  <c r="N279" i="4"/>
  <c r="N272" i="4" s="1"/>
  <c r="N243" i="4"/>
  <c r="N231" i="4"/>
  <c r="N221" i="4"/>
  <c r="N205" i="4"/>
  <c r="N200" i="4"/>
  <c r="N188" i="4"/>
  <c r="N181" i="4"/>
  <c r="N178" i="4"/>
  <c r="N173" i="4"/>
  <c r="N170" i="4"/>
  <c r="N165" i="4"/>
  <c r="N161" i="4"/>
  <c r="N156" i="4"/>
  <c r="N149" i="4"/>
  <c r="N137" i="4"/>
  <c r="N134" i="4"/>
  <c r="N129" i="4"/>
  <c r="N113" i="4"/>
  <c r="N107" i="4"/>
  <c r="N104" i="4"/>
  <c r="N101" i="4"/>
  <c r="N97" i="4"/>
  <c r="N89" i="4"/>
  <c r="N53" i="4" s="1"/>
  <c r="N88" i="4"/>
  <c r="N52" i="4" s="1"/>
  <c r="N87" i="4"/>
  <c r="N86" i="4"/>
  <c r="N49" i="4" s="1"/>
  <c r="N85" i="4"/>
  <c r="N47" i="4" s="1"/>
  <c r="N84" i="4"/>
  <c r="N46" i="4" s="1"/>
  <c r="N83" i="4"/>
  <c r="N45" i="4" s="1"/>
  <c r="N82" i="4"/>
  <c r="N44" i="4" s="1"/>
  <c r="N81" i="4"/>
  <c r="N42" i="4" s="1"/>
  <c r="N80" i="4"/>
  <c r="N41" i="4" s="1"/>
  <c r="N79" i="4"/>
  <c r="N40" i="4" s="1"/>
  <c r="N78" i="4"/>
  <c r="N39" i="4" s="1"/>
  <c r="N77" i="4"/>
  <c r="N38" i="4" s="1"/>
  <c r="N76" i="4"/>
  <c r="N37" i="4" s="1"/>
  <c r="N74" i="4"/>
  <c r="N35" i="4" s="1"/>
  <c r="N72" i="4"/>
  <c r="N33" i="4" s="1"/>
  <c r="N32" i="4"/>
  <c r="N69" i="4"/>
  <c r="N30" i="4" s="1"/>
  <c r="N68" i="4"/>
  <c r="N29" i="4" s="1"/>
  <c r="N28" i="4"/>
  <c r="N66" i="4"/>
  <c r="N26" i="4" s="1"/>
  <c r="N25" i="4"/>
  <c r="N64" i="4"/>
  <c r="N24" i="4" s="1"/>
  <c r="N20" i="4"/>
  <c r="N61" i="4"/>
  <c r="N19" i="4" s="1"/>
  <c r="N59" i="4"/>
  <c r="N57" i="4"/>
  <c r="N56" i="4"/>
  <c r="N55" i="4"/>
  <c r="N54" i="4"/>
  <c r="N51" i="4"/>
  <c r="N50" i="4"/>
  <c r="N48" i="4"/>
  <c r="N43" i="4"/>
  <c r="N36" i="4"/>
  <c r="N31" i="4"/>
  <c r="N27" i="4"/>
  <c r="N23" i="4"/>
  <c r="N22" i="4"/>
  <c r="N21" i="4"/>
  <c r="N18" i="4"/>
  <c r="N17" i="4"/>
  <c r="N16" i="4"/>
  <c r="N14" i="4"/>
  <c r="N13" i="4"/>
  <c r="N346" i="3"/>
  <c r="N344" i="3" s="1"/>
  <c r="N340" i="3"/>
  <c r="N339" i="3" s="1"/>
  <c r="N335" i="3"/>
  <c r="N332" i="3"/>
  <c r="N330" i="3"/>
  <c r="N328" i="3"/>
  <c r="N325" i="3"/>
  <c r="N319" i="3"/>
  <c r="N316" i="3"/>
  <c r="N299" i="3"/>
  <c r="N294" i="3"/>
  <c r="N279" i="3"/>
  <c r="N272" i="3" s="1"/>
  <c r="N266" i="3"/>
  <c r="N243" i="3"/>
  <c r="N231" i="3"/>
  <c r="N221" i="3"/>
  <c r="N205" i="3"/>
  <c r="N200" i="3"/>
  <c r="N188" i="3"/>
  <c r="N181" i="3"/>
  <c r="N178" i="3"/>
  <c r="N173" i="3"/>
  <c r="N170" i="3"/>
  <c r="N161" i="3"/>
  <c r="N156" i="3"/>
  <c r="N152" i="3"/>
  <c r="N149" i="3" s="1"/>
  <c r="N137" i="3"/>
  <c r="N134" i="3"/>
  <c r="N129" i="3"/>
  <c r="N113" i="3"/>
  <c r="N107" i="3"/>
  <c r="N104" i="3"/>
  <c r="N101" i="3"/>
  <c r="N88" i="3"/>
  <c r="N52" i="3" s="1"/>
  <c r="N87" i="3"/>
  <c r="N51" i="3" s="1"/>
  <c r="N86" i="3"/>
  <c r="N49" i="3" s="1"/>
  <c r="N85" i="3"/>
  <c r="N47" i="3" s="1"/>
  <c r="N84" i="3"/>
  <c r="N46" i="3" s="1"/>
  <c r="N83" i="3"/>
  <c r="N45" i="3" s="1"/>
  <c r="N82" i="3"/>
  <c r="N81" i="3"/>
  <c r="N42" i="3" s="1"/>
  <c r="N80" i="3"/>
  <c r="N41" i="3" s="1"/>
  <c r="N79" i="3"/>
  <c r="N40" i="3" s="1"/>
  <c r="N77" i="3"/>
  <c r="N38" i="3" s="1"/>
  <c r="N76" i="3"/>
  <c r="N37" i="3" s="1"/>
  <c r="N75" i="3"/>
  <c r="N36" i="3" s="1"/>
  <c r="N74" i="3"/>
  <c r="N35" i="3" s="1"/>
  <c r="N73" i="3"/>
  <c r="N34" i="3" s="1"/>
  <c r="N72" i="3"/>
  <c r="N33" i="3" s="1"/>
  <c r="N32" i="3"/>
  <c r="N69" i="3"/>
  <c r="N30" i="3" s="1"/>
  <c r="N68" i="3"/>
  <c r="N29" i="3" s="1"/>
  <c r="N66" i="3"/>
  <c r="N26" i="3" s="1"/>
  <c r="N65" i="3"/>
  <c r="N25" i="3" s="1"/>
  <c r="N64" i="3"/>
  <c r="N24" i="3" s="1"/>
  <c r="N20" i="3"/>
  <c r="N61" i="3"/>
  <c r="N19" i="3" s="1"/>
  <c r="N59" i="3"/>
  <c r="N15" i="3" s="1"/>
  <c r="N57" i="3"/>
  <c r="N56" i="3"/>
  <c r="N55" i="3"/>
  <c r="N54" i="3"/>
  <c r="N50" i="3"/>
  <c r="N48" i="3"/>
  <c r="N43" i="3"/>
  <c r="N39" i="3"/>
  <c r="N31" i="3"/>
  <c r="N28" i="3"/>
  <c r="N27" i="3"/>
  <c r="N23" i="3"/>
  <c r="N22" i="3"/>
  <c r="N21" i="3"/>
  <c r="N18" i="3"/>
  <c r="N17" i="3"/>
  <c r="N16" i="3"/>
  <c r="N14" i="3"/>
  <c r="N13" i="3"/>
  <c r="N346" i="2"/>
  <c r="N344" i="2" s="1"/>
  <c r="N340" i="2"/>
  <c r="N339" i="2" s="1"/>
  <c r="N335" i="2"/>
  <c r="N332" i="2"/>
  <c r="N330" i="2"/>
  <c r="N328" i="2"/>
  <c r="N325" i="2"/>
  <c r="N319" i="2"/>
  <c r="N316" i="2"/>
  <c r="N308" i="2"/>
  <c r="N299" i="2"/>
  <c r="N294" i="2"/>
  <c r="N272" i="2"/>
  <c r="N255" i="2"/>
  <c r="N32" i="2" s="1"/>
  <c r="N248" i="2"/>
  <c r="N231" i="2"/>
  <c r="N221" i="2"/>
  <c r="N205" i="2"/>
  <c r="N200" i="2"/>
  <c r="N188" i="2"/>
  <c r="N181" i="2"/>
  <c r="N178" i="2"/>
  <c r="N173" i="2"/>
  <c r="N170" i="2"/>
  <c r="N161" i="2"/>
  <c r="N156" i="2"/>
  <c r="N149" i="2"/>
  <c r="N137" i="2"/>
  <c r="N134" i="2"/>
  <c r="N129" i="2"/>
  <c r="N117" i="2"/>
  <c r="N65" i="2" s="1"/>
  <c r="N25" i="2" s="1"/>
  <c r="N107" i="2"/>
  <c r="N104" i="2"/>
  <c r="N101" i="2"/>
  <c r="N89" i="2"/>
  <c r="N88" i="2"/>
  <c r="N87" i="2"/>
  <c r="N51" i="2" s="1"/>
  <c r="N86" i="2"/>
  <c r="N49" i="2" s="1"/>
  <c r="N85" i="2"/>
  <c r="N47" i="2" s="1"/>
  <c r="N84" i="2"/>
  <c r="N83" i="2"/>
  <c r="N82" i="2"/>
  <c r="N44" i="2" s="1"/>
  <c r="N81" i="2"/>
  <c r="N42" i="2" s="1"/>
  <c r="N80" i="2"/>
  <c r="N79" i="2"/>
  <c r="N77" i="2"/>
  <c r="N38" i="2" s="1"/>
  <c r="N76" i="2"/>
  <c r="N75" i="2"/>
  <c r="N74" i="2"/>
  <c r="N73" i="2"/>
  <c r="N34" i="2" s="1"/>
  <c r="N72" i="2"/>
  <c r="N69" i="2"/>
  <c r="N68" i="2"/>
  <c r="N66" i="2"/>
  <c r="N26" i="2" s="1"/>
  <c r="N64" i="2"/>
  <c r="N61" i="2"/>
  <c r="N59" i="2"/>
  <c r="N15" i="2" s="1"/>
  <c r="N57" i="2"/>
  <c r="N56" i="2"/>
  <c r="N55" i="2"/>
  <c r="N54" i="2"/>
  <c r="N53" i="2"/>
  <c r="N52" i="2"/>
  <c r="N50" i="2"/>
  <c r="N48" i="2"/>
  <c r="N46" i="2"/>
  <c r="N45" i="2"/>
  <c r="N43" i="2"/>
  <c r="N41" i="2"/>
  <c r="N39" i="2"/>
  <c r="N37" i="2"/>
  <c r="N36" i="2"/>
  <c r="N35" i="2"/>
  <c r="N33" i="2"/>
  <c r="N31" i="2"/>
  <c r="N30" i="2"/>
  <c r="N29" i="2"/>
  <c r="N28" i="2"/>
  <c r="N27" i="2"/>
  <c r="N24" i="2"/>
  <c r="N23" i="2"/>
  <c r="N22" i="2"/>
  <c r="N21" i="2"/>
  <c r="N19" i="2"/>
  <c r="N18" i="2"/>
  <c r="N17" i="2"/>
  <c r="N16" i="2"/>
  <c r="N14" i="2"/>
  <c r="N13" i="2"/>
  <c r="N302" i="4" l="1"/>
  <c r="N301" i="4" s="1"/>
  <c r="N302" i="3"/>
  <c r="N301" i="3" s="1"/>
  <c r="N73" i="4"/>
  <c r="N34" i="4" s="1"/>
  <c r="N243" i="2"/>
  <c r="N58" i="2"/>
  <c r="N199" i="2"/>
  <c r="N301" i="2"/>
  <c r="N349" i="2" s="1"/>
  <c r="N20" i="2"/>
  <c r="N11" i="2" s="1"/>
  <c r="N113" i="2"/>
  <c r="N271" i="2"/>
  <c r="N271" i="4"/>
  <c r="N15" i="4"/>
  <c r="N199" i="4"/>
  <c r="N271" i="3"/>
  <c r="N199" i="3"/>
  <c r="N89" i="3"/>
  <c r="P19" i="2"/>
  <c r="N58" i="4" l="1"/>
  <c r="N349" i="4" s="1"/>
  <c r="N11" i="4"/>
  <c r="N53" i="3"/>
  <c r="N58" i="3"/>
  <c r="N349" i="3" s="1"/>
  <c r="P308" i="2" l="1"/>
  <c r="P308" i="4"/>
  <c r="P308" i="3"/>
  <c r="P74" i="4" l="1"/>
  <c r="P35" i="4" s="1"/>
  <c r="Q20" i="4" l="1"/>
  <c r="O20" i="4"/>
  <c r="P20" i="4"/>
  <c r="R20" i="4"/>
  <c r="S20" i="4"/>
  <c r="O20" i="3"/>
  <c r="P20" i="3"/>
  <c r="Q20" i="3"/>
  <c r="R20" i="3"/>
  <c r="S20" i="3"/>
  <c r="P20" i="2"/>
  <c r="O23" i="4"/>
  <c r="P23" i="4"/>
  <c r="Q23" i="4"/>
  <c r="R23" i="4"/>
  <c r="S23" i="4"/>
  <c r="O23" i="3"/>
  <c r="P23" i="3"/>
  <c r="Q23" i="3"/>
  <c r="R23" i="3"/>
  <c r="S23" i="3"/>
  <c r="O23" i="2"/>
  <c r="P23" i="2"/>
  <c r="Q23" i="2"/>
  <c r="R23" i="2"/>
  <c r="S23" i="2"/>
  <c r="O332" i="2"/>
  <c r="O332" i="3"/>
  <c r="O332" i="4"/>
  <c r="P332" i="2"/>
  <c r="P332" i="3"/>
  <c r="P332" i="4"/>
  <c r="Q332" i="2"/>
  <c r="Q332" i="3"/>
  <c r="Q332" i="4"/>
  <c r="R332" i="2"/>
  <c r="R332" i="3"/>
  <c r="R332" i="4"/>
  <c r="S332" i="2"/>
  <c r="S332" i="3"/>
  <c r="S332" i="4"/>
  <c r="O308" i="2"/>
  <c r="O316" i="2"/>
  <c r="O319" i="2"/>
  <c r="O325" i="2"/>
  <c r="O328" i="2"/>
  <c r="O330" i="2"/>
  <c r="O335" i="2"/>
  <c r="P316" i="2"/>
  <c r="P319" i="2"/>
  <c r="P325" i="2"/>
  <c r="P328" i="2"/>
  <c r="P330" i="2"/>
  <c r="P335" i="2"/>
  <c r="Q308" i="2"/>
  <c r="Q316" i="2"/>
  <c r="Q319" i="2"/>
  <c r="Q325" i="2"/>
  <c r="Q328" i="2"/>
  <c r="Q330" i="2"/>
  <c r="Q335" i="2"/>
  <c r="R308" i="2"/>
  <c r="R316" i="2"/>
  <c r="R319" i="2"/>
  <c r="R325" i="2"/>
  <c r="R328" i="2"/>
  <c r="R330" i="2"/>
  <c r="R335" i="2"/>
  <c r="S308" i="2"/>
  <c r="S316" i="2"/>
  <c r="S319" i="2"/>
  <c r="S325" i="2"/>
  <c r="S328" i="2"/>
  <c r="S330" i="2"/>
  <c r="S335" i="2"/>
  <c r="O316" i="3"/>
  <c r="O319" i="3"/>
  <c r="O325" i="3"/>
  <c r="O328" i="3"/>
  <c r="O330" i="3"/>
  <c r="O335" i="3"/>
  <c r="P316" i="3"/>
  <c r="P319" i="3"/>
  <c r="P325" i="3"/>
  <c r="P328" i="3"/>
  <c r="P330" i="3"/>
  <c r="P335" i="3"/>
  <c r="Q316" i="3"/>
  <c r="Q319" i="3"/>
  <c r="Q325" i="3"/>
  <c r="Q328" i="3"/>
  <c r="Q330" i="3"/>
  <c r="Q335" i="3"/>
  <c r="R308" i="3"/>
  <c r="R316" i="3"/>
  <c r="R319" i="3"/>
  <c r="R325" i="3"/>
  <c r="R328" i="3"/>
  <c r="R330" i="3"/>
  <c r="R335" i="3"/>
  <c r="S308" i="3"/>
  <c r="S316" i="3"/>
  <c r="S319" i="3"/>
  <c r="S325" i="3"/>
  <c r="S328" i="3"/>
  <c r="S330" i="3"/>
  <c r="S335" i="3"/>
  <c r="O308" i="4"/>
  <c r="O316" i="4"/>
  <c r="O319" i="4"/>
  <c r="O325" i="4"/>
  <c r="O328" i="4"/>
  <c r="O330" i="4"/>
  <c r="O335" i="4"/>
  <c r="P316" i="4"/>
  <c r="P319" i="4"/>
  <c r="P325" i="4"/>
  <c r="P328" i="4"/>
  <c r="P330" i="4"/>
  <c r="P335" i="4"/>
  <c r="Q308" i="4"/>
  <c r="Q316" i="4"/>
  <c r="Q319" i="4"/>
  <c r="Q325" i="4"/>
  <c r="Q328" i="4"/>
  <c r="Q330" i="4"/>
  <c r="Q335" i="4"/>
  <c r="R308" i="4"/>
  <c r="R316" i="4"/>
  <c r="R319" i="4"/>
  <c r="R325" i="4"/>
  <c r="R328" i="4"/>
  <c r="R330" i="4"/>
  <c r="R335" i="4"/>
  <c r="S308" i="4"/>
  <c r="S316" i="4"/>
  <c r="S319" i="4"/>
  <c r="S325" i="4"/>
  <c r="S328" i="4"/>
  <c r="S330" i="4"/>
  <c r="S335" i="4"/>
  <c r="O200" i="4"/>
  <c r="P200" i="4"/>
  <c r="Q200" i="4"/>
  <c r="R200" i="4"/>
  <c r="S200" i="4"/>
  <c r="O20" i="2"/>
  <c r="Q20" i="2"/>
  <c r="R20" i="2"/>
  <c r="S20" i="2"/>
  <c r="S205" i="4"/>
  <c r="S231" i="4"/>
  <c r="S243" i="4"/>
  <c r="R205" i="4"/>
  <c r="R231" i="4"/>
  <c r="R243" i="4"/>
  <c r="S346" i="4"/>
  <c r="S344" i="4" s="1"/>
  <c r="S340" i="4"/>
  <c r="S339" i="4" s="1"/>
  <c r="S279" i="4"/>
  <c r="S272" i="4" s="1"/>
  <c r="S294" i="4"/>
  <c r="S299" i="4"/>
  <c r="S59" i="4"/>
  <c r="S61" i="4"/>
  <c r="S19" i="4" s="1"/>
  <c r="S64" i="4"/>
  <c r="S24" i="4" s="1"/>
  <c r="S65" i="4"/>
  <c r="S25" i="4" s="1"/>
  <c r="S66" i="4"/>
  <c r="S26" i="4" s="1"/>
  <c r="S28" i="4"/>
  <c r="S68" i="4"/>
  <c r="S29" i="4" s="1"/>
  <c r="S69" i="4"/>
  <c r="S30" i="4" s="1"/>
  <c r="S72" i="4"/>
  <c r="S33" i="4" s="1"/>
  <c r="S73" i="4"/>
  <c r="S34" i="4" s="1"/>
  <c r="S74" i="4"/>
  <c r="S35" i="4" s="1"/>
  <c r="S75" i="4"/>
  <c r="S36" i="4" s="1"/>
  <c r="S76" i="4"/>
  <c r="S37" i="4" s="1"/>
  <c r="S77" i="4"/>
  <c r="S38" i="4" s="1"/>
  <c r="S78" i="4"/>
  <c r="S39" i="4" s="1"/>
  <c r="S79" i="4"/>
  <c r="S40" i="4" s="1"/>
  <c r="S80" i="4"/>
  <c r="S41" i="4" s="1"/>
  <c r="S81" i="4"/>
  <c r="S82" i="4"/>
  <c r="S44" i="4" s="1"/>
  <c r="S83" i="4"/>
  <c r="S45" i="4" s="1"/>
  <c r="S84" i="4"/>
  <c r="S46" i="4" s="1"/>
  <c r="S85" i="4"/>
  <c r="S47" i="4" s="1"/>
  <c r="S86" i="4"/>
  <c r="S49" i="4" s="1"/>
  <c r="S87" i="4"/>
  <c r="S51" i="4" s="1"/>
  <c r="S88" i="4"/>
  <c r="S52" i="4" s="1"/>
  <c r="S89" i="4"/>
  <c r="S53" i="4" s="1"/>
  <c r="R346" i="4"/>
  <c r="R344" i="4" s="1"/>
  <c r="R340" i="4"/>
  <c r="R339" i="4" s="1"/>
  <c r="R279" i="4"/>
  <c r="R272" i="4" s="1"/>
  <c r="R294" i="4"/>
  <c r="R299" i="4"/>
  <c r="R59" i="4"/>
  <c r="R61" i="4"/>
  <c r="R19" i="4" s="1"/>
  <c r="R64" i="4"/>
  <c r="R24" i="4" s="1"/>
  <c r="R65" i="4"/>
  <c r="R25" i="4" s="1"/>
  <c r="R66" i="4"/>
  <c r="R26" i="4" s="1"/>
  <c r="R28" i="4"/>
  <c r="R68" i="4"/>
  <c r="R29" i="4" s="1"/>
  <c r="R69" i="4"/>
  <c r="R30" i="4" s="1"/>
  <c r="R32" i="4"/>
  <c r="R72" i="4"/>
  <c r="R33" i="4" s="1"/>
  <c r="R73" i="4"/>
  <c r="R34" i="4" s="1"/>
  <c r="R74" i="4"/>
  <c r="R35" i="4" s="1"/>
  <c r="R75" i="4"/>
  <c r="R36" i="4" s="1"/>
  <c r="R76" i="4"/>
  <c r="R37" i="4" s="1"/>
  <c r="R77" i="4"/>
  <c r="R38" i="4" s="1"/>
  <c r="R78" i="4"/>
  <c r="R39" i="4" s="1"/>
  <c r="R79" i="4"/>
  <c r="R40" i="4" s="1"/>
  <c r="R80" i="4"/>
  <c r="R41" i="4" s="1"/>
  <c r="R81" i="4"/>
  <c r="R42" i="4" s="1"/>
  <c r="R82" i="4"/>
  <c r="R44" i="4" s="1"/>
  <c r="R83" i="4"/>
  <c r="R45" i="4" s="1"/>
  <c r="R84" i="4"/>
  <c r="R46" i="4" s="1"/>
  <c r="R85" i="4"/>
  <c r="R47" i="4" s="1"/>
  <c r="R86" i="4"/>
  <c r="R49" i="4" s="1"/>
  <c r="R87" i="4"/>
  <c r="R51" i="4" s="1"/>
  <c r="R88" i="4"/>
  <c r="R52" i="4" s="1"/>
  <c r="R89" i="4"/>
  <c r="R53" i="4" s="1"/>
  <c r="Q205" i="4"/>
  <c r="Q231" i="4"/>
  <c r="Q243" i="4"/>
  <c r="Q346" i="4"/>
  <c r="Q344" i="4" s="1"/>
  <c r="Q340" i="4"/>
  <c r="Q339" i="4" s="1"/>
  <c r="Q279" i="4"/>
  <c r="Q272" i="4" s="1"/>
  <c r="Q294" i="4"/>
  <c r="Q299" i="4"/>
  <c r="Q59" i="4"/>
  <c r="Q61" i="4"/>
  <c r="Q19" i="4" s="1"/>
  <c r="Q64" i="4"/>
  <c r="Q24" i="4" s="1"/>
  <c r="Q65" i="4"/>
  <c r="Q25" i="4" s="1"/>
  <c r="Q66" i="4"/>
  <c r="Q26" i="4" s="1"/>
  <c r="Q68" i="4"/>
  <c r="Q29" i="4" s="1"/>
  <c r="Q69" i="4"/>
  <c r="Q30" i="4" s="1"/>
  <c r="Q32" i="4"/>
  <c r="Q72" i="4"/>
  <c r="Q33" i="4" s="1"/>
  <c r="Q73" i="4"/>
  <c r="Q34" i="4" s="1"/>
  <c r="Q74" i="4"/>
  <c r="Q35" i="4" s="1"/>
  <c r="Q75" i="4"/>
  <c r="Q36" i="4" s="1"/>
  <c r="Q76" i="4"/>
  <c r="Q37" i="4" s="1"/>
  <c r="Q77" i="4"/>
  <c r="Q38" i="4" s="1"/>
  <c r="Q78" i="4"/>
  <c r="Q39" i="4" s="1"/>
  <c r="Q79" i="4"/>
  <c r="Q40" i="4" s="1"/>
  <c r="Q80" i="4"/>
  <c r="Q41" i="4" s="1"/>
  <c r="Q81" i="4"/>
  <c r="Q42" i="4" s="1"/>
  <c r="Q82" i="4"/>
  <c r="Q44" i="4" s="1"/>
  <c r="Q83" i="4"/>
  <c r="Q45" i="4" s="1"/>
  <c r="Q84" i="4"/>
  <c r="Q46" i="4" s="1"/>
  <c r="Q85" i="4"/>
  <c r="Q47" i="4" s="1"/>
  <c r="Q86" i="4"/>
  <c r="Q49" i="4" s="1"/>
  <c r="Q87" i="4"/>
  <c r="Q51" i="4" s="1"/>
  <c r="Q88" i="4"/>
  <c r="Q52" i="4" s="1"/>
  <c r="Q89" i="4"/>
  <c r="Q53" i="4" s="1"/>
  <c r="P88" i="4"/>
  <c r="P52" i="4" s="1"/>
  <c r="O88" i="4"/>
  <c r="O52" i="4" s="1"/>
  <c r="P80" i="4"/>
  <c r="P41" i="4" s="1"/>
  <c r="O80" i="4"/>
  <c r="O41" i="4" s="1"/>
  <c r="P78" i="4"/>
  <c r="P39" i="4" s="1"/>
  <c r="O78" i="4"/>
  <c r="O39" i="4" s="1"/>
  <c r="P77" i="4"/>
  <c r="P38" i="4" s="1"/>
  <c r="O77" i="4"/>
  <c r="O38" i="4" s="1"/>
  <c r="O35" i="4"/>
  <c r="P34" i="4"/>
  <c r="O34" i="4"/>
  <c r="P72" i="4"/>
  <c r="P33" i="4" s="1"/>
  <c r="O72" i="4"/>
  <c r="O33" i="4" s="1"/>
  <c r="O32" i="4"/>
  <c r="P69" i="4"/>
  <c r="P30" i="4" s="1"/>
  <c r="O69" i="4"/>
  <c r="O30" i="4" s="1"/>
  <c r="P68" i="4"/>
  <c r="O68" i="4"/>
  <c r="O29" i="4" s="1"/>
  <c r="O28" i="4"/>
  <c r="P66" i="4"/>
  <c r="P26" i="4" s="1"/>
  <c r="O66" i="4"/>
  <c r="O26" i="4" s="1"/>
  <c r="S32" i="4"/>
  <c r="Q28" i="4"/>
  <c r="S13" i="4"/>
  <c r="S14" i="4"/>
  <c r="S221" i="4"/>
  <c r="S16" i="4"/>
  <c r="S17" i="4"/>
  <c r="S18" i="4"/>
  <c r="S21" i="4"/>
  <c r="S22" i="4"/>
  <c r="S27" i="4"/>
  <c r="S31" i="4"/>
  <c r="S43" i="4"/>
  <c r="S48" i="4"/>
  <c r="S50" i="4"/>
  <c r="S54" i="4"/>
  <c r="S55" i="4"/>
  <c r="S56" i="4"/>
  <c r="S57" i="4"/>
  <c r="R13" i="4"/>
  <c r="R14" i="4"/>
  <c r="R221" i="4"/>
  <c r="R16" i="4"/>
  <c r="R17" i="4"/>
  <c r="R18" i="4"/>
  <c r="R21" i="4"/>
  <c r="R22" i="4"/>
  <c r="R27" i="4"/>
  <c r="R31" i="4"/>
  <c r="R43" i="4"/>
  <c r="R48" i="4"/>
  <c r="R50" i="4"/>
  <c r="R54" i="4"/>
  <c r="R55" i="4"/>
  <c r="R56" i="4"/>
  <c r="R57" i="4"/>
  <c r="Q13" i="4"/>
  <c r="Q14" i="4"/>
  <c r="Q221" i="4"/>
  <c r="Q16" i="4"/>
  <c r="Q17" i="4"/>
  <c r="Q18" i="4"/>
  <c r="Q21" i="4"/>
  <c r="Q22" i="4"/>
  <c r="Q27" i="4"/>
  <c r="Q31" i="4"/>
  <c r="Q43" i="4"/>
  <c r="Q48" i="4"/>
  <c r="Q50" i="4"/>
  <c r="Q54" i="4"/>
  <c r="Q55" i="4"/>
  <c r="Q56" i="4"/>
  <c r="Q57" i="4"/>
  <c r="P13" i="4"/>
  <c r="P14" i="4"/>
  <c r="P59" i="4"/>
  <c r="P221" i="4"/>
  <c r="P16" i="4"/>
  <c r="P17" i="4"/>
  <c r="P18" i="4"/>
  <c r="P61" i="4"/>
  <c r="P19" i="4" s="1"/>
  <c r="P21" i="4"/>
  <c r="P22" i="4"/>
  <c r="P64" i="4"/>
  <c r="P24" i="4" s="1"/>
  <c r="P65" i="4"/>
  <c r="P25" i="4" s="1"/>
  <c r="P27" i="4"/>
  <c r="P31" i="4"/>
  <c r="P36" i="4"/>
  <c r="P76" i="4"/>
  <c r="P37" i="4" s="1"/>
  <c r="P79" i="4"/>
  <c r="P40" i="4" s="1"/>
  <c r="P81" i="4"/>
  <c r="P42" i="4" s="1"/>
  <c r="P43" i="4"/>
  <c r="P82" i="4"/>
  <c r="P44" i="4" s="1"/>
  <c r="P83" i="4"/>
  <c r="P45" i="4" s="1"/>
  <c r="P84" i="4"/>
  <c r="P46" i="4" s="1"/>
  <c r="P85" i="4"/>
  <c r="P47" i="4" s="1"/>
  <c r="P48" i="4"/>
  <c r="P86" i="4"/>
  <c r="P49" i="4" s="1"/>
  <c r="P50" i="4"/>
  <c r="P87" i="4"/>
  <c r="P51" i="4" s="1"/>
  <c r="P89" i="4"/>
  <c r="P53" i="4" s="1"/>
  <c r="P54" i="4"/>
  <c r="P55" i="4"/>
  <c r="P56" i="4"/>
  <c r="P57" i="4"/>
  <c r="O13" i="4"/>
  <c r="O14" i="4"/>
  <c r="O59" i="4"/>
  <c r="O221" i="4"/>
  <c r="O16" i="4"/>
  <c r="O17" i="4"/>
  <c r="O18" i="4"/>
  <c r="O61" i="4"/>
  <c r="O19" i="4" s="1"/>
  <c r="O21" i="4"/>
  <c r="O22" i="4"/>
  <c r="O64" i="4"/>
  <c r="O24" i="4" s="1"/>
  <c r="O25" i="4"/>
  <c r="O27" i="4"/>
  <c r="O31" i="4"/>
  <c r="O36" i="4"/>
  <c r="O76" i="4"/>
  <c r="O37" i="4" s="1"/>
  <c r="O79" i="4"/>
  <c r="O40" i="4" s="1"/>
  <c r="O81" i="4"/>
  <c r="O42" i="4" s="1"/>
  <c r="O43" i="4"/>
  <c r="O82" i="4"/>
  <c r="O44" i="4" s="1"/>
  <c r="O83" i="4"/>
  <c r="O45" i="4" s="1"/>
  <c r="O84" i="4"/>
  <c r="O46" i="4" s="1"/>
  <c r="O85" i="4"/>
  <c r="O47" i="4" s="1"/>
  <c r="O48" i="4"/>
  <c r="O86" i="4"/>
  <c r="O49" i="4" s="1"/>
  <c r="O50" i="4"/>
  <c r="O87" i="4"/>
  <c r="O51" i="4" s="1"/>
  <c r="O89" i="4"/>
  <c r="O53" i="4" s="1"/>
  <c r="O54" i="4"/>
  <c r="O55" i="4"/>
  <c r="O56" i="4"/>
  <c r="O57" i="4"/>
  <c r="Q161" i="4"/>
  <c r="O66" i="2"/>
  <c r="P66" i="2"/>
  <c r="Q66" i="2"/>
  <c r="Q26" i="2" s="1"/>
  <c r="R66" i="2"/>
  <c r="S66" i="2"/>
  <c r="O66" i="3"/>
  <c r="O26" i="3" s="1"/>
  <c r="P26" i="3"/>
  <c r="Q66" i="3"/>
  <c r="Q26" i="3" s="1"/>
  <c r="R66" i="3"/>
  <c r="R26" i="3" s="1"/>
  <c r="S66" i="3"/>
  <c r="S26" i="3" s="1"/>
  <c r="O129" i="2"/>
  <c r="P129" i="2"/>
  <c r="Q129" i="2"/>
  <c r="R129" i="2"/>
  <c r="S129" i="2"/>
  <c r="O129" i="4"/>
  <c r="P129" i="4"/>
  <c r="Q129" i="4"/>
  <c r="R129" i="4"/>
  <c r="S129" i="4"/>
  <c r="O129" i="3"/>
  <c r="P129" i="3"/>
  <c r="Q129" i="3"/>
  <c r="R129" i="3"/>
  <c r="S129" i="3"/>
  <c r="O13" i="2"/>
  <c r="P13" i="2"/>
  <c r="Q13" i="2"/>
  <c r="R13" i="2"/>
  <c r="S13" i="2"/>
  <c r="O14" i="2"/>
  <c r="P14" i="2"/>
  <c r="Q14" i="2"/>
  <c r="R14" i="2"/>
  <c r="S14" i="2"/>
  <c r="O16" i="2"/>
  <c r="P16" i="2"/>
  <c r="Q16" i="2"/>
  <c r="R16" i="2"/>
  <c r="S16" i="2"/>
  <c r="O17" i="2"/>
  <c r="P17" i="2"/>
  <c r="Q17" i="2"/>
  <c r="R17" i="2"/>
  <c r="S17" i="2"/>
  <c r="O18" i="2"/>
  <c r="P18" i="2"/>
  <c r="Q18" i="2"/>
  <c r="R18" i="2"/>
  <c r="S18" i="2"/>
  <c r="P61" i="2"/>
  <c r="Q19" i="2"/>
  <c r="R19" i="2"/>
  <c r="S19" i="2"/>
  <c r="O21" i="2"/>
  <c r="P21" i="2"/>
  <c r="Q21" i="2"/>
  <c r="R21" i="2"/>
  <c r="S21" i="2"/>
  <c r="O22" i="2"/>
  <c r="R22" i="2"/>
  <c r="S22" i="2"/>
  <c r="R64" i="2"/>
  <c r="R24" i="2" s="1"/>
  <c r="P65" i="2"/>
  <c r="P25" i="2" s="1"/>
  <c r="R26" i="2"/>
  <c r="O27" i="2"/>
  <c r="P27" i="2"/>
  <c r="Q27" i="2"/>
  <c r="R27" i="2"/>
  <c r="S27" i="2"/>
  <c r="O28" i="2"/>
  <c r="P28" i="2"/>
  <c r="Q28" i="2"/>
  <c r="R28" i="2"/>
  <c r="S28" i="2"/>
  <c r="P68" i="2"/>
  <c r="P29" i="2"/>
  <c r="R69" i="2"/>
  <c r="R30" i="2" s="1"/>
  <c r="O31" i="2"/>
  <c r="P31" i="2"/>
  <c r="Q31" i="2"/>
  <c r="R31" i="2"/>
  <c r="S31" i="2"/>
  <c r="O32" i="2"/>
  <c r="R32" i="2"/>
  <c r="S32" i="2"/>
  <c r="P72" i="2"/>
  <c r="P33" i="2" s="1"/>
  <c r="Q72" i="2"/>
  <c r="Q33" i="2" s="1"/>
  <c r="O73" i="2"/>
  <c r="O34" i="2" s="1"/>
  <c r="R73" i="2"/>
  <c r="R34" i="2" s="1"/>
  <c r="S73" i="2"/>
  <c r="S34" i="2"/>
  <c r="P74" i="2"/>
  <c r="P35" i="2" s="1"/>
  <c r="Q74" i="2"/>
  <c r="Q35" i="2"/>
  <c r="O75" i="2"/>
  <c r="O36" i="2" s="1"/>
  <c r="R75" i="2"/>
  <c r="R36" i="2" s="1"/>
  <c r="S75" i="2"/>
  <c r="S36" i="2" s="1"/>
  <c r="P76" i="2"/>
  <c r="P37" i="2"/>
  <c r="Q76" i="2"/>
  <c r="Q37" i="2" s="1"/>
  <c r="O77" i="2"/>
  <c r="O38" i="2" s="1"/>
  <c r="R77" i="2"/>
  <c r="R38" i="2" s="1"/>
  <c r="S77" i="2"/>
  <c r="S38" i="2"/>
  <c r="O39" i="2"/>
  <c r="P39" i="2"/>
  <c r="Q78" i="2"/>
  <c r="Q39" i="2" s="1"/>
  <c r="O79" i="2"/>
  <c r="R79" i="2"/>
  <c r="S79" i="2"/>
  <c r="P80" i="2"/>
  <c r="P41" i="2" s="1"/>
  <c r="Q80" i="2"/>
  <c r="Q41" i="2" s="1"/>
  <c r="O81" i="2"/>
  <c r="O42" i="2" s="1"/>
  <c r="R81" i="2"/>
  <c r="R42" i="2" s="1"/>
  <c r="S81" i="2"/>
  <c r="S42" i="2" s="1"/>
  <c r="O43" i="2"/>
  <c r="P43" i="2"/>
  <c r="Q43" i="2"/>
  <c r="R43" i="2"/>
  <c r="S43" i="2"/>
  <c r="O48" i="2"/>
  <c r="P48" i="2"/>
  <c r="Q48" i="2"/>
  <c r="R48" i="2"/>
  <c r="S48" i="2"/>
  <c r="P86" i="2"/>
  <c r="P49" i="2" s="1"/>
  <c r="Q86" i="2"/>
  <c r="Q49" i="2"/>
  <c r="O50" i="2"/>
  <c r="P50" i="2"/>
  <c r="Q50" i="2"/>
  <c r="R50" i="2"/>
  <c r="S50" i="2"/>
  <c r="O54" i="2"/>
  <c r="P54" i="2"/>
  <c r="Q54" i="2"/>
  <c r="R54" i="2"/>
  <c r="S54" i="2"/>
  <c r="O55" i="2"/>
  <c r="P55" i="2"/>
  <c r="Q55" i="2"/>
  <c r="R55" i="2"/>
  <c r="S55" i="2"/>
  <c r="O56" i="2"/>
  <c r="P56" i="2"/>
  <c r="Q56" i="2"/>
  <c r="R56" i="2"/>
  <c r="S56" i="2"/>
  <c r="O57" i="2"/>
  <c r="P57" i="2"/>
  <c r="Q57" i="2"/>
  <c r="R57" i="2"/>
  <c r="S57" i="2"/>
  <c r="O59" i="2"/>
  <c r="O15" i="2" s="1"/>
  <c r="P59" i="2"/>
  <c r="Q59" i="2"/>
  <c r="Q15" i="2" s="1"/>
  <c r="R59" i="2"/>
  <c r="R15" i="2" s="1"/>
  <c r="S59" i="2"/>
  <c r="S15" i="2" s="1"/>
  <c r="O61" i="2"/>
  <c r="P22" i="2"/>
  <c r="Q22" i="2"/>
  <c r="O64" i="2"/>
  <c r="O24" i="2" s="1"/>
  <c r="P64" i="2"/>
  <c r="P24" i="2" s="1"/>
  <c r="Q64" i="2"/>
  <c r="S64" i="2"/>
  <c r="S24" i="2" s="1"/>
  <c r="Q65" i="2"/>
  <c r="Q25" i="2" s="1"/>
  <c r="O26" i="2"/>
  <c r="P26" i="2"/>
  <c r="S26" i="2"/>
  <c r="O68" i="2"/>
  <c r="O29" i="2"/>
  <c r="Q68" i="2"/>
  <c r="Q29" i="2" s="1"/>
  <c r="R68" i="2"/>
  <c r="R29" i="2"/>
  <c r="S68" i="2"/>
  <c r="S29" i="2" s="1"/>
  <c r="O69" i="2"/>
  <c r="O30" i="2" s="1"/>
  <c r="P69" i="2"/>
  <c r="P30" i="2" s="1"/>
  <c r="Q69" i="2"/>
  <c r="Q30" i="2"/>
  <c r="S69" i="2"/>
  <c r="S30" i="2" s="1"/>
  <c r="P32" i="2"/>
  <c r="Q32" i="2"/>
  <c r="O72" i="2"/>
  <c r="O33" i="2" s="1"/>
  <c r="R72" i="2"/>
  <c r="R33" i="2"/>
  <c r="S72" i="2"/>
  <c r="S33" i="2" s="1"/>
  <c r="P73" i="2"/>
  <c r="P34" i="2" s="1"/>
  <c r="Q73" i="2"/>
  <c r="Q34" i="2" s="1"/>
  <c r="O74" i="2"/>
  <c r="O35" i="2" s="1"/>
  <c r="R74" i="2"/>
  <c r="R35" i="2" s="1"/>
  <c r="S74" i="2"/>
  <c r="S35" i="2"/>
  <c r="P75" i="2"/>
  <c r="P36" i="2" s="1"/>
  <c r="Q75" i="2"/>
  <c r="Q36" i="2"/>
  <c r="O76" i="2"/>
  <c r="O37" i="2" s="1"/>
  <c r="R76" i="2"/>
  <c r="R37" i="2" s="1"/>
  <c r="S76" i="2"/>
  <c r="S37" i="2" s="1"/>
  <c r="P77" i="2"/>
  <c r="P38" i="2"/>
  <c r="Q77" i="2"/>
  <c r="Q38" i="2" s="1"/>
  <c r="R78" i="2"/>
  <c r="R39" i="2" s="1"/>
  <c r="S78" i="2"/>
  <c r="S39" i="2" s="1"/>
  <c r="P79" i="2"/>
  <c r="Q79" i="2"/>
  <c r="O80" i="2"/>
  <c r="O41" i="2"/>
  <c r="R80" i="2"/>
  <c r="R41" i="2" s="1"/>
  <c r="S80" i="2"/>
  <c r="S41" i="2" s="1"/>
  <c r="P81" i="2"/>
  <c r="P42" i="2" s="1"/>
  <c r="Q81" i="2"/>
  <c r="Q42" i="2"/>
  <c r="O82" i="2"/>
  <c r="O44" i="2" s="1"/>
  <c r="P82" i="2"/>
  <c r="P44" i="2" s="1"/>
  <c r="Q82" i="2"/>
  <c r="Q44" i="2" s="1"/>
  <c r="R82" i="2"/>
  <c r="R44" i="2" s="1"/>
  <c r="S82" i="2"/>
  <c r="S44" i="2" s="1"/>
  <c r="O83" i="2"/>
  <c r="O45" i="2"/>
  <c r="P83" i="2"/>
  <c r="P45" i="2" s="1"/>
  <c r="Q83" i="2"/>
  <c r="Q45" i="2"/>
  <c r="R83" i="2"/>
  <c r="R45" i="2" s="1"/>
  <c r="S83" i="2"/>
  <c r="S45" i="2" s="1"/>
  <c r="O84" i="2"/>
  <c r="O46" i="2" s="1"/>
  <c r="P84" i="2"/>
  <c r="P46" i="2"/>
  <c r="Q84" i="2"/>
  <c r="Q46" i="2" s="1"/>
  <c r="R84" i="2"/>
  <c r="R46" i="2" s="1"/>
  <c r="S84" i="2"/>
  <c r="S46" i="2" s="1"/>
  <c r="O85" i="2"/>
  <c r="O47" i="2"/>
  <c r="P85" i="2"/>
  <c r="P47" i="2" s="1"/>
  <c r="Q85" i="2"/>
  <c r="Q47" i="2" s="1"/>
  <c r="R85" i="2"/>
  <c r="R47" i="2" s="1"/>
  <c r="S85" i="2"/>
  <c r="S47" i="2" s="1"/>
  <c r="O86" i="2"/>
  <c r="O49" i="2" s="1"/>
  <c r="R86" i="2"/>
  <c r="R49" i="2"/>
  <c r="S86" i="2"/>
  <c r="S49" i="2" s="1"/>
  <c r="O87" i="2"/>
  <c r="O51" i="2"/>
  <c r="P87" i="2"/>
  <c r="P51" i="2" s="1"/>
  <c r="Q87" i="2"/>
  <c r="Q51" i="2" s="1"/>
  <c r="R87" i="2"/>
  <c r="R51" i="2" s="1"/>
  <c r="S87" i="2"/>
  <c r="S51" i="2"/>
  <c r="O88" i="2"/>
  <c r="O52" i="2" s="1"/>
  <c r="P88" i="2"/>
  <c r="P52" i="2"/>
  <c r="Q88" i="2"/>
  <c r="Q52" i="2" s="1"/>
  <c r="R88" i="2"/>
  <c r="R52" i="2"/>
  <c r="S88" i="2"/>
  <c r="S52" i="2" s="1"/>
  <c r="O89" i="2"/>
  <c r="O53" i="2" s="1"/>
  <c r="P89" i="2"/>
  <c r="P53" i="2" s="1"/>
  <c r="Q89" i="2"/>
  <c r="Q53" i="2" s="1"/>
  <c r="R89" i="2"/>
  <c r="R53" i="2" s="1"/>
  <c r="S89" i="2"/>
  <c r="S53" i="2" s="1"/>
  <c r="O101" i="2"/>
  <c r="P101" i="2"/>
  <c r="Q101" i="2"/>
  <c r="R101" i="2"/>
  <c r="S101" i="2"/>
  <c r="O104" i="2"/>
  <c r="P104" i="2"/>
  <c r="Q104" i="2"/>
  <c r="R104" i="2"/>
  <c r="S104" i="2"/>
  <c r="O107" i="2"/>
  <c r="P107" i="2"/>
  <c r="Q107" i="2"/>
  <c r="R107" i="2"/>
  <c r="S107" i="2"/>
  <c r="P113" i="2"/>
  <c r="Q113" i="2"/>
  <c r="R113" i="2"/>
  <c r="S113" i="2"/>
  <c r="O134" i="2"/>
  <c r="P134" i="2"/>
  <c r="Q134" i="2"/>
  <c r="R134" i="2"/>
  <c r="S134" i="2"/>
  <c r="O137" i="2"/>
  <c r="P137" i="2"/>
  <c r="Q137" i="2"/>
  <c r="R137" i="2"/>
  <c r="S137" i="2"/>
  <c r="O149" i="2"/>
  <c r="P149" i="2"/>
  <c r="Q149" i="2"/>
  <c r="R149" i="2"/>
  <c r="S149" i="2"/>
  <c r="O156" i="2"/>
  <c r="P156" i="2"/>
  <c r="Q156" i="2"/>
  <c r="R156" i="2"/>
  <c r="S156" i="2"/>
  <c r="O161" i="2"/>
  <c r="P161" i="2"/>
  <c r="Q161" i="2"/>
  <c r="R161" i="2"/>
  <c r="S161" i="2"/>
  <c r="O170" i="2"/>
  <c r="P170" i="2"/>
  <c r="Q170" i="2"/>
  <c r="R65" i="2"/>
  <c r="R25" i="2" s="1"/>
  <c r="S65" i="2"/>
  <c r="S25" i="2" s="1"/>
  <c r="O173" i="2"/>
  <c r="P173" i="2"/>
  <c r="Q173" i="2"/>
  <c r="R173" i="2"/>
  <c r="S173" i="2"/>
  <c r="O178" i="2"/>
  <c r="P178" i="2"/>
  <c r="Q178" i="2"/>
  <c r="R178" i="2"/>
  <c r="S178" i="2"/>
  <c r="O181" i="2"/>
  <c r="P181" i="2"/>
  <c r="Q181" i="2"/>
  <c r="R181" i="2"/>
  <c r="S181" i="2"/>
  <c r="O188" i="2"/>
  <c r="P188" i="2"/>
  <c r="Q188" i="2"/>
  <c r="R188" i="2"/>
  <c r="S188" i="2"/>
  <c r="O200" i="2"/>
  <c r="P200" i="2"/>
  <c r="Q200" i="2"/>
  <c r="R200" i="2"/>
  <c r="S200" i="2"/>
  <c r="O205" i="2"/>
  <c r="P205" i="2"/>
  <c r="Q205" i="2"/>
  <c r="R205" i="2"/>
  <c r="R243" i="2"/>
  <c r="R221" i="2"/>
  <c r="R231" i="2"/>
  <c r="S205" i="2"/>
  <c r="S243" i="2"/>
  <c r="S221" i="2"/>
  <c r="S231" i="2"/>
  <c r="O221" i="2"/>
  <c r="P221" i="2"/>
  <c r="Q221" i="2"/>
  <c r="O231" i="2"/>
  <c r="P231" i="2"/>
  <c r="Q231" i="2"/>
  <c r="O243" i="2"/>
  <c r="P243" i="2"/>
  <c r="Q243" i="2"/>
  <c r="O272" i="2"/>
  <c r="P272" i="2"/>
  <c r="Q272" i="2"/>
  <c r="R272" i="2"/>
  <c r="S272" i="2"/>
  <c r="S294" i="2"/>
  <c r="S299" i="2"/>
  <c r="S271" i="2" s="1"/>
  <c r="O294" i="2"/>
  <c r="O299" i="2"/>
  <c r="P294" i="2"/>
  <c r="Q294" i="2"/>
  <c r="R294" i="2"/>
  <c r="R299" i="2"/>
  <c r="P299" i="2"/>
  <c r="P271" i="2" s="1"/>
  <c r="Q299" i="2"/>
  <c r="P340" i="2"/>
  <c r="P339" i="2" s="1"/>
  <c r="O340" i="2"/>
  <c r="O339" i="2" s="1"/>
  <c r="R340" i="2"/>
  <c r="R339" i="2" s="1"/>
  <c r="S340" i="2"/>
  <c r="S339" i="2" s="1"/>
  <c r="Q340" i="2"/>
  <c r="Q339" i="2"/>
  <c r="Q346" i="2"/>
  <c r="Q344" i="2" s="1"/>
  <c r="R346" i="2"/>
  <c r="R344" i="2" s="1"/>
  <c r="O346" i="2"/>
  <c r="O344" i="2" s="1"/>
  <c r="P346" i="2"/>
  <c r="P344" i="2"/>
  <c r="S346" i="2"/>
  <c r="S344" i="2" s="1"/>
  <c r="P178" i="3"/>
  <c r="P178" i="4"/>
  <c r="N44" i="3"/>
  <c r="N11" i="3" s="1"/>
  <c r="P82" i="3"/>
  <c r="O13" i="3"/>
  <c r="P13" i="3"/>
  <c r="Q13" i="3"/>
  <c r="R13" i="3"/>
  <c r="S13" i="3"/>
  <c r="O14" i="3"/>
  <c r="P14" i="3"/>
  <c r="Q14" i="3"/>
  <c r="R14" i="3"/>
  <c r="S14" i="3"/>
  <c r="O16" i="3"/>
  <c r="P16" i="3"/>
  <c r="Q16" i="3"/>
  <c r="R16" i="3"/>
  <c r="S16" i="3"/>
  <c r="O17" i="3"/>
  <c r="P17" i="3"/>
  <c r="Q17" i="3"/>
  <c r="R17" i="3"/>
  <c r="S17" i="3"/>
  <c r="O18" i="3"/>
  <c r="P18" i="3"/>
  <c r="Q18" i="3"/>
  <c r="R18" i="3"/>
  <c r="S18" i="3"/>
  <c r="O21" i="3"/>
  <c r="P21" i="3"/>
  <c r="Q21" i="3"/>
  <c r="R21" i="3"/>
  <c r="S21" i="3"/>
  <c r="O27" i="3"/>
  <c r="P27" i="3"/>
  <c r="Q27" i="3"/>
  <c r="R27" i="3"/>
  <c r="S27" i="3"/>
  <c r="O28" i="3"/>
  <c r="P28" i="3"/>
  <c r="Q28" i="3"/>
  <c r="R28" i="3"/>
  <c r="S28" i="3"/>
  <c r="O31" i="3"/>
  <c r="P31" i="3"/>
  <c r="Q31" i="3"/>
  <c r="R31" i="3"/>
  <c r="S31" i="3"/>
  <c r="S32" i="3"/>
  <c r="Q74" i="3"/>
  <c r="Q35" i="3" s="1"/>
  <c r="O77" i="3"/>
  <c r="O38" i="3" s="1"/>
  <c r="O39" i="3"/>
  <c r="P39" i="3"/>
  <c r="Q39" i="3"/>
  <c r="R39" i="3"/>
  <c r="S39" i="3"/>
  <c r="O43" i="3"/>
  <c r="P43" i="3"/>
  <c r="Q43" i="3"/>
  <c r="R43" i="3"/>
  <c r="S43" i="3"/>
  <c r="S82" i="3"/>
  <c r="S44" i="3" s="1"/>
  <c r="Q85" i="3"/>
  <c r="Q47" i="3" s="1"/>
  <c r="O48" i="3"/>
  <c r="P48" i="3"/>
  <c r="Q48" i="3"/>
  <c r="R48" i="3"/>
  <c r="S48" i="3"/>
  <c r="O50" i="3"/>
  <c r="P50" i="3"/>
  <c r="Q50" i="3"/>
  <c r="R50" i="3"/>
  <c r="S50" i="3"/>
  <c r="S88" i="3"/>
  <c r="S52" i="3" s="1"/>
  <c r="O54" i="3"/>
  <c r="P54" i="3"/>
  <c r="Q54" i="3"/>
  <c r="R54" i="3"/>
  <c r="S54" i="3"/>
  <c r="O55" i="3"/>
  <c r="P55" i="3"/>
  <c r="Q55" i="3"/>
  <c r="R55" i="3"/>
  <c r="S55" i="3"/>
  <c r="O56" i="3"/>
  <c r="P56" i="3"/>
  <c r="Q56" i="3"/>
  <c r="R56" i="3"/>
  <c r="S56" i="3"/>
  <c r="O57" i="3"/>
  <c r="P57" i="3"/>
  <c r="Q57" i="3"/>
  <c r="R57" i="3"/>
  <c r="S57" i="3"/>
  <c r="O59" i="3"/>
  <c r="O15" i="3" s="1"/>
  <c r="P59" i="3"/>
  <c r="P15" i="3" s="1"/>
  <c r="P61" i="3"/>
  <c r="P19" i="3" s="1"/>
  <c r="P64" i="3"/>
  <c r="P24" i="3" s="1"/>
  <c r="P65" i="3"/>
  <c r="P25" i="3" s="1"/>
  <c r="P68" i="3"/>
  <c r="P29" i="3" s="1"/>
  <c r="P69" i="3"/>
  <c r="P30" i="3" s="1"/>
  <c r="P32" i="3"/>
  <c r="P72" i="3"/>
  <c r="P33" i="3" s="1"/>
  <c r="P73" i="3"/>
  <c r="P34" i="3" s="1"/>
  <c r="P74" i="3"/>
  <c r="P35" i="3" s="1"/>
  <c r="P75" i="3"/>
  <c r="P36" i="3" s="1"/>
  <c r="P76" i="3"/>
  <c r="P37" i="3" s="1"/>
  <c r="P77" i="3"/>
  <c r="P38" i="3" s="1"/>
  <c r="P79" i="3"/>
  <c r="P40" i="3" s="1"/>
  <c r="P80" i="3"/>
  <c r="P41" i="3" s="1"/>
  <c r="P81" i="3"/>
  <c r="P42" i="3" s="1"/>
  <c r="P83" i="3"/>
  <c r="P45" i="3" s="1"/>
  <c r="P84" i="3"/>
  <c r="P46" i="3" s="1"/>
  <c r="P85" i="3"/>
  <c r="P47" i="3" s="1"/>
  <c r="P86" i="3"/>
  <c r="P49" i="3" s="1"/>
  <c r="P87" i="3"/>
  <c r="P51" i="3" s="1"/>
  <c r="P88" i="3"/>
  <c r="P52" i="3" s="1"/>
  <c r="P89" i="3"/>
  <c r="P53" i="3" s="1"/>
  <c r="Q59" i="3"/>
  <c r="Q15" i="3" s="1"/>
  <c r="R59" i="3"/>
  <c r="R15" i="3" s="1"/>
  <c r="S59" i="3"/>
  <c r="S15" i="3" s="1"/>
  <c r="O61" i="3"/>
  <c r="O19" i="3" s="1"/>
  <c r="Q61" i="3"/>
  <c r="Q19" i="3" s="1"/>
  <c r="R61" i="3"/>
  <c r="R19" i="3" s="1"/>
  <c r="S61" i="3"/>
  <c r="S19" i="3" s="1"/>
  <c r="O22" i="3"/>
  <c r="P22" i="3"/>
  <c r="Q22" i="3"/>
  <c r="R22" i="3"/>
  <c r="S22" i="3"/>
  <c r="O64" i="3"/>
  <c r="O24" i="3" s="1"/>
  <c r="Q64" i="3"/>
  <c r="Q24" i="3" s="1"/>
  <c r="R64" i="3"/>
  <c r="R24" i="3" s="1"/>
  <c r="S64" i="3"/>
  <c r="S24" i="3" s="1"/>
  <c r="O65" i="3"/>
  <c r="O25" i="3" s="1"/>
  <c r="Q65" i="3"/>
  <c r="Q25" i="3" s="1"/>
  <c r="R65" i="3"/>
  <c r="R25" i="3" s="1"/>
  <c r="S65" i="3"/>
  <c r="S25" i="3" s="1"/>
  <c r="O68" i="3"/>
  <c r="O29" i="3" s="1"/>
  <c r="Q68" i="3"/>
  <c r="Q29" i="3" s="1"/>
  <c r="R68" i="3"/>
  <c r="R29" i="3" s="1"/>
  <c r="S68" i="3"/>
  <c r="S29" i="3" s="1"/>
  <c r="O69" i="3"/>
  <c r="O30" i="3" s="1"/>
  <c r="Q69" i="3"/>
  <c r="Q30" i="3" s="1"/>
  <c r="R69" i="3"/>
  <c r="R30" i="3" s="1"/>
  <c r="S69" i="3"/>
  <c r="S30" i="3" s="1"/>
  <c r="O32" i="3"/>
  <c r="Q32" i="3"/>
  <c r="R32" i="3"/>
  <c r="O72" i="3"/>
  <c r="O33" i="3" s="1"/>
  <c r="Q72" i="3"/>
  <c r="Q33" i="3" s="1"/>
  <c r="R72" i="3"/>
  <c r="R33" i="3" s="1"/>
  <c r="S72" i="3"/>
  <c r="S33" i="3" s="1"/>
  <c r="O73" i="3"/>
  <c r="O34" i="3" s="1"/>
  <c r="Q73" i="3"/>
  <c r="Q34" i="3" s="1"/>
  <c r="R73" i="3"/>
  <c r="R34" i="3" s="1"/>
  <c r="S73" i="3"/>
  <c r="S34" i="3" s="1"/>
  <c r="O74" i="3"/>
  <c r="O35" i="3" s="1"/>
  <c r="R74" i="3"/>
  <c r="R35" i="3" s="1"/>
  <c r="S74" i="3"/>
  <c r="S35" i="3" s="1"/>
  <c r="O75" i="3"/>
  <c r="O36" i="3" s="1"/>
  <c r="Q75" i="3"/>
  <c r="Q36" i="3" s="1"/>
  <c r="R75" i="3"/>
  <c r="R36" i="3" s="1"/>
  <c r="S75" i="3"/>
  <c r="S36" i="3" s="1"/>
  <c r="O76" i="3"/>
  <c r="O37" i="3" s="1"/>
  <c r="Q76" i="3"/>
  <c r="Q37" i="3" s="1"/>
  <c r="R76" i="3"/>
  <c r="R37" i="3" s="1"/>
  <c r="S76" i="3"/>
  <c r="S37" i="3" s="1"/>
  <c r="Q77" i="3"/>
  <c r="Q38" i="3" s="1"/>
  <c r="R77" i="3"/>
  <c r="R38" i="3" s="1"/>
  <c r="S77" i="3"/>
  <c r="S38" i="3" s="1"/>
  <c r="O79" i="3"/>
  <c r="O40" i="3" s="1"/>
  <c r="Q79" i="3"/>
  <c r="Q40" i="3" s="1"/>
  <c r="R79" i="3"/>
  <c r="R40" i="3" s="1"/>
  <c r="S79" i="3"/>
  <c r="S40" i="3" s="1"/>
  <c r="O80" i="3"/>
  <c r="O41" i="3" s="1"/>
  <c r="Q80" i="3"/>
  <c r="Q41" i="3" s="1"/>
  <c r="R80" i="3"/>
  <c r="R41" i="3" s="1"/>
  <c r="S80" i="3"/>
  <c r="S41" i="3" s="1"/>
  <c r="O81" i="3"/>
  <c r="O42" i="3" s="1"/>
  <c r="Q81" i="3"/>
  <c r="Q42" i="3" s="1"/>
  <c r="R81" i="3"/>
  <c r="R42" i="3" s="1"/>
  <c r="S81" i="3"/>
  <c r="S42" i="3" s="1"/>
  <c r="O82" i="3"/>
  <c r="O44" i="3" s="1"/>
  <c r="Q82" i="3"/>
  <c r="Q44" i="3" s="1"/>
  <c r="R82" i="3"/>
  <c r="R44" i="3" s="1"/>
  <c r="O83" i="3"/>
  <c r="O45" i="3" s="1"/>
  <c r="Q83" i="3"/>
  <c r="Q45" i="3" s="1"/>
  <c r="R83" i="3"/>
  <c r="R45" i="3" s="1"/>
  <c r="S83" i="3"/>
  <c r="S45" i="3" s="1"/>
  <c r="O84" i="3"/>
  <c r="O46" i="3" s="1"/>
  <c r="Q84" i="3"/>
  <c r="Q46" i="3" s="1"/>
  <c r="R84" i="3"/>
  <c r="R46" i="3" s="1"/>
  <c r="R85" i="3"/>
  <c r="R47" i="3" s="1"/>
  <c r="R86" i="3"/>
  <c r="R49" i="3" s="1"/>
  <c r="R87" i="3"/>
  <c r="R51" i="3" s="1"/>
  <c r="R88" i="3"/>
  <c r="R52" i="3" s="1"/>
  <c r="R89" i="3"/>
  <c r="R53" i="3" s="1"/>
  <c r="S84" i="3"/>
  <c r="S46" i="3" s="1"/>
  <c r="O85" i="3"/>
  <c r="O47" i="3" s="1"/>
  <c r="S85" i="3"/>
  <c r="S47" i="3" s="1"/>
  <c r="O86" i="3"/>
  <c r="O49" i="3" s="1"/>
  <c r="Q86" i="3"/>
  <c r="Q49" i="3" s="1"/>
  <c r="S86" i="3"/>
  <c r="S49" i="3" s="1"/>
  <c r="O87" i="3"/>
  <c r="O51" i="3" s="1"/>
  <c r="Q87" i="3"/>
  <c r="Q51" i="3" s="1"/>
  <c r="S87" i="3"/>
  <c r="S51" i="3" s="1"/>
  <c r="O88" i="3"/>
  <c r="O52" i="3" s="1"/>
  <c r="Q88" i="3"/>
  <c r="Q52" i="3" s="1"/>
  <c r="O89" i="3"/>
  <c r="O53" i="3" s="1"/>
  <c r="Q89" i="3"/>
  <c r="Q53" i="3" s="1"/>
  <c r="S89" i="3"/>
  <c r="S53" i="3" s="1"/>
  <c r="O101" i="3"/>
  <c r="P101" i="3"/>
  <c r="Q101" i="3"/>
  <c r="R101" i="3"/>
  <c r="S101" i="3"/>
  <c r="O104" i="3"/>
  <c r="P104" i="3"/>
  <c r="Q104" i="3"/>
  <c r="R104" i="3"/>
  <c r="S104" i="3"/>
  <c r="O107" i="3"/>
  <c r="P107" i="3"/>
  <c r="Q107" i="3"/>
  <c r="R107" i="3"/>
  <c r="S107" i="3"/>
  <c r="O113" i="3"/>
  <c r="P113" i="3"/>
  <c r="Q113" i="3"/>
  <c r="R113" i="3"/>
  <c r="S113" i="3"/>
  <c r="O134" i="3"/>
  <c r="P134" i="3"/>
  <c r="Q134" i="3"/>
  <c r="R134" i="3"/>
  <c r="S134" i="3"/>
  <c r="O137" i="3"/>
  <c r="P137" i="3"/>
  <c r="Q137" i="3"/>
  <c r="R137" i="3"/>
  <c r="S137" i="3"/>
  <c r="O149" i="3"/>
  <c r="P149" i="3"/>
  <c r="Q149" i="3"/>
  <c r="R149" i="3"/>
  <c r="S149" i="3"/>
  <c r="O156" i="3"/>
  <c r="P156" i="3"/>
  <c r="Q156" i="3"/>
  <c r="R156" i="3"/>
  <c r="S156" i="3"/>
  <c r="O161" i="3"/>
  <c r="P161" i="3"/>
  <c r="Q161" i="3"/>
  <c r="R161" i="3"/>
  <c r="S161" i="3"/>
  <c r="O170" i="3"/>
  <c r="P170" i="3"/>
  <c r="Q170" i="3"/>
  <c r="R170" i="3"/>
  <c r="S170" i="3"/>
  <c r="O173" i="3"/>
  <c r="P173" i="3"/>
  <c r="Q173" i="3"/>
  <c r="R173" i="3"/>
  <c r="S173" i="3"/>
  <c r="O178" i="3"/>
  <c r="O178" i="4"/>
  <c r="Q178" i="3"/>
  <c r="R178" i="3"/>
  <c r="S178" i="3"/>
  <c r="S178" i="4"/>
  <c r="O181" i="3"/>
  <c r="P181" i="3"/>
  <c r="Q181" i="3"/>
  <c r="R181" i="3"/>
  <c r="S181" i="3"/>
  <c r="O188" i="3"/>
  <c r="P188" i="3"/>
  <c r="Q188" i="3"/>
  <c r="R188" i="3"/>
  <c r="S188" i="3"/>
  <c r="O200" i="3"/>
  <c r="P200" i="3"/>
  <c r="Q200" i="3"/>
  <c r="R200" i="3"/>
  <c r="S200" i="3"/>
  <c r="O205" i="3"/>
  <c r="P205" i="3"/>
  <c r="P221" i="3"/>
  <c r="P231" i="3"/>
  <c r="P243" i="3"/>
  <c r="S205" i="3"/>
  <c r="O221" i="3"/>
  <c r="Q221" i="3"/>
  <c r="R221" i="3"/>
  <c r="R205" i="3"/>
  <c r="R231" i="3"/>
  <c r="R243" i="3"/>
  <c r="S221" i="3"/>
  <c r="O231" i="3"/>
  <c r="Q231" i="3"/>
  <c r="S231" i="3"/>
  <c r="O243" i="3"/>
  <c r="Q243" i="3"/>
  <c r="S243" i="3"/>
  <c r="O272" i="3"/>
  <c r="P272" i="3"/>
  <c r="P294" i="3"/>
  <c r="P299" i="3"/>
  <c r="Q272" i="3"/>
  <c r="Q294" i="3"/>
  <c r="Q299" i="3"/>
  <c r="R272" i="3"/>
  <c r="R294" i="3"/>
  <c r="R299" i="3"/>
  <c r="S272" i="3"/>
  <c r="O294" i="3"/>
  <c r="S294" i="3"/>
  <c r="S299" i="3"/>
  <c r="O299" i="3"/>
  <c r="R340" i="3"/>
  <c r="R339" i="3" s="1"/>
  <c r="Q340" i="3"/>
  <c r="Q339" i="3" s="1"/>
  <c r="O340" i="3"/>
  <c r="O339" i="3" s="1"/>
  <c r="P340" i="3"/>
  <c r="P339" i="3" s="1"/>
  <c r="S340" i="3"/>
  <c r="S339" i="3" s="1"/>
  <c r="R346" i="3"/>
  <c r="R344" i="3" s="1"/>
  <c r="O346" i="3"/>
  <c r="O344" i="3" s="1"/>
  <c r="P346" i="3"/>
  <c r="P344" i="3" s="1"/>
  <c r="Q346" i="3"/>
  <c r="Q344" i="3" s="1"/>
  <c r="S346" i="3"/>
  <c r="S344" i="3" s="1"/>
  <c r="O101" i="4"/>
  <c r="P101" i="4"/>
  <c r="Q101" i="4"/>
  <c r="R101" i="4"/>
  <c r="S101" i="4"/>
  <c r="O104" i="4"/>
  <c r="P104" i="4"/>
  <c r="Q104" i="4"/>
  <c r="R104" i="4"/>
  <c r="S104" i="4"/>
  <c r="O107" i="4"/>
  <c r="P107" i="4"/>
  <c r="Q107" i="4"/>
  <c r="R107" i="4"/>
  <c r="S107" i="4"/>
  <c r="O113" i="4"/>
  <c r="P113" i="4"/>
  <c r="Q113" i="4"/>
  <c r="R113" i="4"/>
  <c r="S113" i="4"/>
  <c r="O134" i="4"/>
  <c r="P134" i="4"/>
  <c r="Q134" i="4"/>
  <c r="R134" i="4"/>
  <c r="S134" i="4"/>
  <c r="O137" i="4"/>
  <c r="P137" i="4"/>
  <c r="Q137" i="4"/>
  <c r="R137" i="4"/>
  <c r="S137" i="4"/>
  <c r="O149" i="4"/>
  <c r="P149" i="4"/>
  <c r="Q149" i="4"/>
  <c r="R149" i="4"/>
  <c r="S149" i="4"/>
  <c r="O156" i="4"/>
  <c r="P156" i="4"/>
  <c r="Q156" i="4"/>
  <c r="R156" i="4"/>
  <c r="S156" i="4"/>
  <c r="O161" i="4"/>
  <c r="P161" i="4"/>
  <c r="R161" i="4"/>
  <c r="S161" i="4"/>
  <c r="O170" i="4"/>
  <c r="P170" i="4"/>
  <c r="Q170" i="4"/>
  <c r="R170" i="4"/>
  <c r="S170" i="4"/>
  <c r="O173" i="4"/>
  <c r="P173" i="4"/>
  <c r="Q173" i="4"/>
  <c r="R173" i="4"/>
  <c r="S173" i="4"/>
  <c r="Q178" i="4"/>
  <c r="R178" i="4"/>
  <c r="O181" i="4"/>
  <c r="P181" i="4"/>
  <c r="Q181" i="4"/>
  <c r="R181" i="4"/>
  <c r="S181" i="4"/>
  <c r="O188" i="4"/>
  <c r="P188" i="4"/>
  <c r="Q188" i="4"/>
  <c r="R188" i="4"/>
  <c r="S188" i="4"/>
  <c r="O205" i="4"/>
  <c r="P205" i="4"/>
  <c r="P231" i="4"/>
  <c r="P243" i="4"/>
  <c r="O231" i="4"/>
  <c r="O243" i="4"/>
  <c r="P279" i="4"/>
  <c r="O294" i="4"/>
  <c r="O299" i="4"/>
  <c r="P294" i="4"/>
  <c r="P299" i="4"/>
  <c r="P340" i="4"/>
  <c r="P339" i="4" s="1"/>
  <c r="O340" i="4"/>
  <c r="O339" i="4" s="1"/>
  <c r="O346" i="4"/>
  <c r="O344" i="4" s="1"/>
  <c r="P346" i="4"/>
  <c r="P344" i="4" s="1"/>
  <c r="Q205" i="3"/>
  <c r="Q271" i="2"/>
  <c r="O65" i="2"/>
  <c r="O25" i="2" s="1"/>
  <c r="O113" i="2"/>
  <c r="P15" i="2"/>
  <c r="S170" i="2"/>
  <c r="R170" i="2"/>
  <c r="Q302" i="4" l="1"/>
  <c r="R302" i="4"/>
  <c r="R301" i="4" s="1"/>
  <c r="O302" i="4"/>
  <c r="S302" i="4"/>
  <c r="P302" i="4"/>
  <c r="O302" i="3"/>
  <c r="O301" i="3" s="1"/>
  <c r="P302" i="3"/>
  <c r="Q302" i="3"/>
  <c r="S302" i="3"/>
  <c r="S301" i="3" s="1"/>
  <c r="R302" i="3"/>
  <c r="R301" i="3" s="1"/>
  <c r="Q199" i="2"/>
  <c r="Q301" i="2"/>
  <c r="R301" i="2"/>
  <c r="R271" i="2"/>
  <c r="O301" i="2"/>
  <c r="O271" i="4"/>
  <c r="Q15" i="4"/>
  <c r="Q11" i="4" s="1"/>
  <c r="S15" i="4"/>
  <c r="R15" i="4"/>
  <c r="R11" i="4" s="1"/>
  <c r="P301" i="2"/>
  <c r="S301" i="2"/>
  <c r="P199" i="2"/>
  <c r="R58" i="2"/>
  <c r="O199" i="2"/>
  <c r="O271" i="2"/>
  <c r="S199" i="2"/>
  <c r="R199" i="2"/>
  <c r="S58" i="2"/>
  <c r="O58" i="4"/>
  <c r="Q271" i="4"/>
  <c r="O199" i="4"/>
  <c r="P15" i="4"/>
  <c r="R271" i="4"/>
  <c r="S271" i="4"/>
  <c r="O15" i="4"/>
  <c r="O11" i="4" s="1"/>
  <c r="S199" i="4"/>
  <c r="S301" i="4"/>
  <c r="Q301" i="4"/>
  <c r="P301" i="4"/>
  <c r="O301" i="4"/>
  <c r="P44" i="3"/>
  <c r="P11" i="3" s="1"/>
  <c r="R199" i="4"/>
  <c r="P199" i="4"/>
  <c r="Q199" i="4"/>
  <c r="P272" i="4"/>
  <c r="P271" i="4" s="1"/>
  <c r="Q58" i="4"/>
  <c r="R11" i="2"/>
  <c r="S11" i="2"/>
  <c r="Q58" i="2"/>
  <c r="Q349" i="2" s="1"/>
  <c r="O58" i="2"/>
  <c r="Q24" i="2"/>
  <c r="Q11" i="2" s="1"/>
  <c r="O11" i="2"/>
  <c r="P11" i="2"/>
  <c r="P58" i="2"/>
  <c r="O271" i="3"/>
  <c r="S58" i="3"/>
  <c r="R199" i="3"/>
  <c r="R271" i="3"/>
  <c r="O58" i="3"/>
  <c r="S199" i="3"/>
  <c r="Q199" i="3"/>
  <c r="O199" i="3"/>
  <c r="Q11" i="3"/>
  <c r="S11" i="3"/>
  <c r="O11" i="3"/>
  <c r="Q58" i="3"/>
  <c r="Q271" i="3"/>
  <c r="R58" i="3"/>
  <c r="S271" i="3"/>
  <c r="Q301" i="3"/>
  <c r="P271" i="3"/>
  <c r="P58" i="3"/>
  <c r="P199" i="3"/>
  <c r="R58" i="4"/>
  <c r="R11" i="3"/>
  <c r="S42" i="4"/>
  <c r="S58" i="4"/>
  <c r="P301" i="3"/>
  <c r="P58" i="4"/>
  <c r="P29" i="4"/>
  <c r="R349" i="2" l="1"/>
  <c r="S349" i="2"/>
  <c r="P349" i="2"/>
  <c r="P11" i="4"/>
  <c r="S11" i="4"/>
  <c r="O349" i="2"/>
  <c r="O349" i="4"/>
  <c r="S349" i="4"/>
  <c r="R349" i="4"/>
  <c r="Q349" i="4"/>
  <c r="P349" i="4"/>
  <c r="O349" i="3"/>
  <c r="Q349" i="3"/>
  <c r="R349" i="3"/>
  <c r="S349" i="3"/>
  <c r="P349" i="3"/>
</calcChain>
</file>

<file path=xl/sharedStrings.xml><?xml version="1.0" encoding="utf-8"?>
<sst xmlns="http://schemas.openxmlformats.org/spreadsheetml/2006/main" count="3466" uniqueCount="632">
  <si>
    <t>тыс. руб.</t>
  </si>
  <si>
    <t>Наименование расходного обязательства, вопроса местного значения, полномочия, права муниципального образования</t>
  </si>
  <si>
    <t>Код стро-ки</t>
  </si>
  <si>
    <t>Правовое основание финансового обеспечения и расходования средств (нормативныеправовые акты, договоры, соглашения)</t>
  </si>
  <si>
    <t>Код расхода по БК</t>
  </si>
  <si>
    <t>Объем средств на исполнение расходного обязательства</t>
  </si>
  <si>
    <t>Российской Федерации</t>
  </si>
  <si>
    <t>Тульской области</t>
  </si>
  <si>
    <t>Муниципального образования город Тула</t>
  </si>
  <si>
    <t>плановый период</t>
  </si>
  <si>
    <t>наименование, номер и дата</t>
  </si>
  <si>
    <t>номер статьи (подстатьи), пункта (подпункта)</t>
  </si>
  <si>
    <t>дата вступления в силу, срок действия</t>
  </si>
  <si>
    <t>раздел</t>
  </si>
  <si>
    <t>подраздел</t>
  </si>
  <si>
    <t>план</t>
  </si>
  <si>
    <t>факт</t>
  </si>
  <si>
    <t>2026 г</t>
  </si>
  <si>
    <t xml:space="preserve"> </t>
  </si>
  <si>
    <t>1. Расходные обязательства, возникшие в результате принятия нормативных правовых актов городского округа, заключения договоров (соглашений), всего
из них:</t>
  </si>
  <si>
    <t>Х</t>
  </si>
  <si>
    <t>01</t>
  </si>
  <si>
    <t>02</t>
  </si>
  <si>
    <t>03</t>
  </si>
  <si>
    <t>04</t>
  </si>
  <si>
    <t>05</t>
  </si>
  <si>
    <t>06</t>
  </si>
  <si>
    <t>07</t>
  </si>
  <si>
    <t>11</t>
  </si>
  <si>
    <t>13</t>
  </si>
  <si>
    <t>09</t>
  </si>
  <si>
    <t>10</t>
  </si>
  <si>
    <t>14</t>
  </si>
  <si>
    <t>08</t>
  </si>
  <si>
    <t>12</t>
  </si>
  <si>
    <t>1.1. Расходные обязательства, возникшие в результате принятия нормативных правовых актов городского округа, заключения договоров (соглашений) в рамках реализации вопросов местного значения городского округа, всего</t>
  </si>
  <si>
    <t>в том числе:</t>
  </si>
  <si>
    <t xml:space="preserve">составление и рассмотрение проекта бюджета муниципального, городского округа, утверждение и исполнение бюджета муниципального, городского округа, осуществление контроля за его исполнением, составление и утверждение отчета об исполнении бюджета муниципального, городского округа
</t>
  </si>
  <si>
    <t xml:space="preserve"> установление, изменение и отмена местных налогов и сборов муниципального, городского округа
</t>
  </si>
  <si>
    <t xml:space="preserve">владение, пользование и распоряжение имуществом, находящимся в муниципальной собственности муниципального, городского округа
</t>
  </si>
  <si>
    <t>Федеральный закон от 06.10.2003 № 131-ФЗ "Об общих принципах организации местного самоуправления в Российской Федерации"</t>
  </si>
  <si>
    <t xml:space="preserve">организация в границах муниципального, городского округа электро-, тепло-, газо- и водоснабжения населения, водоотведения, снабжения населения топливом в пределах полномочий, установленных законодательством Российской Федерации
</t>
  </si>
  <si>
    <t>1) 09.08.2021, не установлен;
2) 02.01.2012, не установлен.</t>
  </si>
  <si>
    <t xml:space="preserve"> осуществление муниципального контроля за исполнением единой теплоснабжающей организацией обязательств по строительству, реконструкции и (или) модернизации объектов теплоснабжения</t>
  </si>
  <si>
    <t xml:space="preserve">дорожная деятельность в отношении автомобильных дорог местного значения в границах муниципального, городского округа и обеспечение безопасности дорожного движения на них, включая создание и обеспечение функционирования парковок (парковочных мест), осуществление муниципального контроля на автомобильном транспорте, городском наземном электрическом транспорте и в дорожном хозяйстве в границах муниципального, городского округа, организация дорожного движения, а также осуществление иных полномочий в области использования автомобильных дорог и осуществления дорожной деятельности в соответствии с законодательством Российской Федерации
</t>
  </si>
  <si>
    <t>1) Федеральный закон от 06.10.2003 № 131-ФЗ "Об общих принципах организации местного самоуправления в Российской Федерации"
2) Федеральный закон  от 8.11.2007 № 257-ФЗ «Об автомобильных дорогах и о дорожной деятельности в Российской Федерации и о внесении изменений в отдельные законодательные акты Российской Федерации»;
3) Приказ Минтранса РФ от 16.11.2012 № 402 "Об утверждении Классификации работ по капитальному ремонту, ремонту и содержанию автомобильных дорог";
4) Федеральный закон от 10.12.1995 № 196-ФЗ "О безопасности дорожного движения"</t>
  </si>
  <si>
    <t>1) п 5, ч1, ст16 
2) в  целом;
3) в  целом;
4) в целом</t>
  </si>
  <si>
    <t>1) 06.10.2003, не установлен
2) 12.11.2007, не установлен;
3) 16.06.2013 - не установлен;
4) 11.12.1995, - до 2027 года.</t>
  </si>
  <si>
    <t xml:space="preserve">обеспечение проживающих в муниципальном, городском округе и нуждающихся в жилых помещениях малоимущих граждан жилыми помещениями, организация строительства и содержания муниципального жилищного фонда, создание условий для жилищного строительства, осуществление муниципального жилищного контроля, а также иных полномочий органов местного самоуправления в соответствии с жилищным законодательством
</t>
  </si>
  <si>
    <t xml:space="preserve">создание условий для предоставления транспортных услуг населению и организация транспортного обслуживания населения в границах муниципального, городского округа
</t>
  </si>
  <si>
    <t xml:space="preserve">1) Федеральный закон от 06.10.2003 № 131-ФЗ "Об общих принципах организации местного самоуправления в Российской Федерации";  
2) Федеральный закон от 13.07.2015 № 220-ФЗ "Об организации регулярных перевозок пассажиров и багажа автомобильным транспортом и городским наземным электрическим транспортом в Российской Федерации и о внесении изменений в отдельные законодательные акты Российской Федерации";
</t>
  </si>
  <si>
    <t>1) п 7, ч1, ст16; 
2) в целом.</t>
  </si>
  <si>
    <t>1) 06.10.2003, не установлен; 
2) 14.07.2015, не установлен.</t>
  </si>
  <si>
    <t xml:space="preserve"> участие в профилактике терроризма и экстремизма, а также в минимизации и (или) ликвидации последствий проявлений терроризма и экстремизма в границах муниципального, городского округа
</t>
  </si>
  <si>
    <t>1) Федеральный закон от 02.04.2014 N 44-ФЗ "Об участии граждан в охране общественного порядка"
 Глава 4. Правовая и социальная защита народных дружинников и внештатных сотрудников полиции;
2) Федеральный закон от 06.10.2003 № 131-ФЗ "Об общих принципах организации местного самоуправления в Российской Федерации" 
3)  Федеральный закон от 06.03.2006 № 35-ФЗ " О противодействии терроризму"</t>
  </si>
  <si>
    <t>1) гл.4
2) п 7.1, ч1, ст16 
3) в целом</t>
  </si>
  <si>
    <t>1) 03.07.2014, не установлен
2) 06.10.2003, не установлен
3) 10.03.2006, не установлен</t>
  </si>
  <si>
    <t>Закон Тульской области от 10.07.2014 N 2152-ЗТО "О регулировании отдельных вопросов деятельности народных дружин на территории Тульской области"</t>
  </si>
  <si>
    <t>в целом</t>
  </si>
  <si>
    <t>22.07.2014, 
не установлен</t>
  </si>
  <si>
    <t xml:space="preserve">разработка и осуществление мер, направленных на укрепление межнационального и межконфессионального согласия, поддержку и развитие языков и культуры народов Российской Федерации, проживающих на территории муниципального, городского округа, реализацию прав коренных малочисленных народов и других национальных меньшинств, обеспечение социальной и культурной адаптации мигрантов, профилактику межнациональных (межэтнических) конфликтов
</t>
  </si>
  <si>
    <t xml:space="preserve"> участие в предупреждении и ликвидации последствий чрезвычайных ситуаций в границах муниципального, городского округа
</t>
  </si>
  <si>
    <t>1) Федеральный закон от 06.10.2003 № 131-ФЗ "Об общих принципах организации местного самоуправления в Российской Федерации";
2) Федеральный закон от 21.12.1994 № 69-ФЗ "О пожарной безопасности";
3) Федеральный закон от 23.06.1997 № 117-ФЗ "О безопасности гидротехнических сооружений"</t>
  </si>
  <si>
    <t>1) п 8, ч1, ст16 ;
2) в целом;
3) в целом</t>
  </si>
  <si>
    <t xml:space="preserve">1) 06.10.2003,
не установлен;
2) 05.01.1995,
не установлен;
3) 29.07.1997,
не установлен </t>
  </si>
  <si>
    <t xml:space="preserve">1) Закон Тульской области от11.11.2005 № 641 ЗТО "О пожарной безопасности в Тульской области";
2) Постановление правительства Тульской области от 20.11.2012 №  661"О Порядке расходования средств резервного фонда правительства Тульской области"; 
3) Постановление правительства Тульской области от 30.12.2021 N 898 "Об утверждении Положения об использовании бюджетных ассигнований резервного фонда правительства Тульской области, предусмотренных в составе бюджета Тульской области"
                                                                                                                  </t>
  </si>
  <si>
    <t>1) в целом;
2) в целом;
3) в целом.</t>
  </si>
  <si>
    <t>1) 01.01.2006 - не установлен;
2) 27.11.2012 - не установлен;
3) 01.01.2022 - не установлен.</t>
  </si>
  <si>
    <t xml:space="preserve">организация охраны общественного порядка на территории муниципального, городского округа муниципальной милицией
</t>
  </si>
  <si>
    <t xml:space="preserve">предоставление помещения для работы на обслуживаемом административном участке муниципального, городского округа сотруднику, замещающему должность участкового уполномоченного полиции
</t>
  </si>
  <si>
    <t xml:space="preserve">до 1 января 2017 года предоставление сотруднику, замещающему должность участкового уполномоченного полиции, и членам его семьи жилого помещения на период выполнения сотрудником обязанностей по указанной должности
</t>
  </si>
  <si>
    <t xml:space="preserve">обеспечение первичных мер пожарной безопасности в границах муниципального, городского округа
</t>
  </si>
  <si>
    <t>1) Федеральный закон от 06.10.2003 № 131-ФЗ "Об общих принципах организации местного самоуправления в Российской Федерации";
2) Федеральный закон от 18.11.1994 № 69-ФЗ "О пожарной безопасности"</t>
  </si>
  <si>
    <t>1) п. 10, ч. 1, ст. 16
2) в целом</t>
  </si>
  <si>
    <t>1) 06.10.2003, не установлен; 
2) 07.05.1995,
не установлен</t>
  </si>
  <si>
    <t xml:space="preserve"> Закон Тульской области от 11.11.2005 № 641 ЗТО "О пожарной безопасности в Тульской области" </t>
  </si>
  <si>
    <t>01.01.2006 - не установлен</t>
  </si>
  <si>
    <t>1) Постановление администрации города Тулы от 22.10.2012 № 2984 "О добровольной пожарной охране муниципального образования город Тула";
2) Постановление администрации города Тулы от 05.05.2015 № 2354 "Об обеспечении первичных мер пожарной безопасности на территории муниципального образования город Тула"</t>
  </si>
  <si>
    <t>1) в целом;
2) в целом</t>
  </si>
  <si>
    <t>1) 07.11.2012 - не установлен;
2) 07.05.2015 - не установлен</t>
  </si>
  <si>
    <t xml:space="preserve">организация мероприятий по охране окружающей среды в границах муниципального, городского округа
</t>
  </si>
  <si>
    <t xml:space="preserve">организация предоставления общедоступного и бесплатного дошкольного, начального общего, основного общего, среднего общего образования по основным общеобразовательным программам в муниципальных образовательных организациях (за исключением полномочий по финансовому обеспечению реализации основных общеобразовательных программ в соответствии с федеральными государственными образовательными стандартами), организация предоставления дополнительного образования детей в муниципальных образовательных организациях (за исключением дополнительного образования детей, финансовое обеспечение которого осуществляется органами государственной власти субъекта Российской Федерации), создание условий для осуществления присмотра и ухода за детьми, содержания детей в муниципальных образовательных организациях, а также осуществление в пределах своих полномочий мероприятий по обеспечению организации отдыха детей в каникулярное время, включая мероприятия по обеспечению безопасности их жизни и здоровья
</t>
  </si>
  <si>
    <t xml:space="preserve">1) Федеральный закон от 06.10.2003 № 131-ФЗ "Об общих принципах организации местного самоуправления в Российской Федерации"; 
2) Федеральный закон от 29.12.2012 № 273-ФЗ "Об образовании в Российской Федерации";
3) Федеральный закон от 21.07.2005 № 115-ФЗ
"О концессионных соглашениях"
</t>
  </si>
  <si>
    <t>1) п 13, ч1, ст16 
2) в целом;
3) в целом</t>
  </si>
  <si>
    <t>1) 06.10.2003, не установлен; 
2) 01.09.2013, не установлен;
2) 25.07.2005, не установлен</t>
  </si>
  <si>
    <t xml:space="preserve">создание условий для оказания медицинской помощи населению на территории муниципального, городского округа (за исключением территорий муниципальных, городских округов, включенных в утвержденный Правительством Российской Федерации перечень территорий, население которых обеспечивается медицинской помощью в медицинских организациях, подведомственных федеральному органу исполнительной власти, осуществляющему функции по медико-санитарному обеспечению населения отдельных территорий) в соответствии с территориальной программой государственных гарантий бесплатного оказания гражданам медицинской помощи
</t>
  </si>
  <si>
    <t xml:space="preserve">создание условий для обеспечения жителей муниципального, городского округа услугами связи, общественного питания, торговли и бытового обслуживания
</t>
  </si>
  <si>
    <t xml:space="preserve">1) Федеральный закон от 06.10.2003 № 131-ФЗ "Об общих принципах организации местного самоуправления в Российской Федерации";
2) Федеральный закон от 28.12.2009 № 381-ФЗ
"Об основах государственного регулирования торговой деятельности в Российской Федерации"
</t>
  </si>
  <si>
    <t>1) п 15, ч1, ст16;
2) в целом</t>
  </si>
  <si>
    <t>1) 06.10.2003, не установлен; 
2) 01.02.2010, не установлен</t>
  </si>
  <si>
    <t xml:space="preserve">1) Постановление администрации г. Тулы от 18.03.2021 № 456
"О размещении нестационарных торговых объектов на территории муниципального образования город Тула"
</t>
  </si>
  <si>
    <t xml:space="preserve">1) в целом                   </t>
  </si>
  <si>
    <t>1) 19.03.2021 не установлен</t>
  </si>
  <si>
    <t xml:space="preserve">организация библиотечного обслуживания населения, комплектование и обеспечение сохранности библиотечных фондов библиотек муниципального, городского округа
</t>
  </si>
  <si>
    <t>1) Федеральный закон от 06.10.2003 № 131-ФЗ "Об общих принципах организации местного самоуправления в Российской Федерации"; 
2) Основы законодательства от 09.10.1992 № 3612-1 "Основы законодательства Российской Федерации о культуре"</t>
  </si>
  <si>
    <t>1) п 16, ч1, ст16; 
2) ст. 40</t>
  </si>
  <si>
    <t>1) 06.10.2003, не установлен; 
2) 17.11.1992, не установлен</t>
  </si>
  <si>
    <t>1) Закон Тульской области от 20.12.1995 № 21-ЗТО "О библиотечном деле";
2) Закон Тульской области от 21.12.2018 № 120-ЗТО "О наделении органов местного самоуправления государственными полномочиями по предоставлению мер социальной поддержки работникам муниципальных библиотек, муниципальных музеев и их филиалов, а также государственным полномочием по расчету и предоставлению субвенций бюджетам городских и сельских поселений на предоставление мер социальной поддержки работникам муниципальных библиотек, муниципальных музеев и их филиалов"</t>
  </si>
  <si>
    <t>1) 19.01.1996, не установлен;
2) 01.01.2019, не установлен</t>
  </si>
  <si>
    <t>1) в целом;
2) в целом;
3) в целом</t>
  </si>
  <si>
    <t xml:space="preserve">1) 01.01.2011, не установлен;
2) 01.01.2016, не установлен;
3) 31.01.2013 по 27.07.23
</t>
  </si>
  <si>
    <t xml:space="preserve">создание условий для организации досуга и обеспечения жителей муниципального, городского округа услугами организаций культуры
</t>
  </si>
  <si>
    <t>1) п 17, ч1, ст16 ; 
2) ст. 40</t>
  </si>
  <si>
    <t xml:space="preserve">создание условий для развития местного традиционного народного художественного творчества, участие в сохранении, возрождении и развитии народных художественных промыслов в муниципальном, городском округе
</t>
  </si>
  <si>
    <t xml:space="preserve">сохранение, использование и популяризация объектов культурного наследия (памятников истории и культуры), находящихся в собственности муниципального, городского округа, охрана объектов культурного наследия (памятников истории и культуры) местного (муниципального) значения, расположенных на территории муниципального, городского округа
</t>
  </si>
  <si>
    <t xml:space="preserve">обеспечение условий для развития на территории муниципального, городского округа физической культуры, школьного спорта и массового спорта, организация проведения официальных физкультурно-оздоровительных и спортивных мероприятий муниципального, городского округа
</t>
  </si>
  <si>
    <t xml:space="preserve">создание условий для массового отдыха жителей муниципального, городского округа и организация обустройства мест массового отдыха населения
</t>
  </si>
  <si>
    <t>1)п.20, ч.1, ст.16</t>
  </si>
  <si>
    <t>06.10.2003, не установлен</t>
  </si>
  <si>
    <t xml:space="preserve">формирование и содержание муниципального архива
</t>
  </si>
  <si>
    <t>1) Федеральный закон от 06.10.2003 № 131-ФЗ "Об общих принципах организации местного самоуправления в Российской Федерации";
2) Федеральный закон от 22.10.2004 № 125-ФЗ "Об архивном деле в Российской Федерации"</t>
  </si>
  <si>
    <t>1) п. 22, ч. 1, ст.16
2) в целом</t>
  </si>
  <si>
    <t>1)  06.10.2003, не установлен;
 2) 27.10.2004, не установлен</t>
  </si>
  <si>
    <t>Закон Тульской области от 11.01.2006 № 675-ЗТО "Об архивном деле в Тульской области"</t>
  </si>
  <si>
    <t>17.01.2006, не установлен</t>
  </si>
  <si>
    <t xml:space="preserve">1) Постановление администрации г. Тулы от 04.12.2015 № 6066 "О создании муниципального казенного учреждения "Муниципальный архив"
2) Постановление администрации города Тулы от 17.09.2018 № 3310 "О переименовании муниципального казенного учреждения "Муниципальный архив"         </t>
  </si>
  <si>
    <t>1) 04.12.2015, не установлен
2) 17.09.2018, не установлен</t>
  </si>
  <si>
    <t xml:space="preserve">организация ритуальных услуг и содержание мест захоронения
</t>
  </si>
  <si>
    <t>1) Федеральный закон от 06.10.2003 № 131-ФЗ "Об общих принципах организации местного самоуправления в Российской Федерации"
2) Федеральный закон от 12.01.1996 №8-ФЗ " О погребении и похоронном деле"</t>
  </si>
  <si>
    <t xml:space="preserve">1) п 23, ч1, ст16 ; 
2) в целом; </t>
  </si>
  <si>
    <t xml:space="preserve">1) 06.10.2003, не установлен; 
2) 15.01.1996, не установлен; </t>
  </si>
  <si>
    <t xml:space="preserve">участие в организации деятельности по накоплению (в том числе раздельному накоплению), сбору, транспортированию, обработке, утилизации, обезвреживанию, захоронению твердых коммунальных отходов
</t>
  </si>
  <si>
    <t>утверждение правил благоустройства территории муниципального, городского округа, осуществление муниципального контроля в сфере благоустройства, предметом которого является соблюдение правил благоустройства территории муниципального, городского округа, в том числе требований к обеспечению доступности для инвалидов объектов социальной, инженерной и транспортной инфраструктур и предоставляемых услуг (при осуществлении муниципального контроля в сфере благоустройства может выдаваться предписание об устранении выявленных нарушений обязательных требований, выявленных в ходе наблюдения за соблюдением обязательных требований (мониторинга безопасности), организация благоустройства территории муниципального, городского округа в соответствии с указанными правилами, а также организация использования, охраны, защиты, воспроизводства городских лесов, лесов особо охраняемых природных территорий, расположенных в границах муниципального, городского округа</t>
  </si>
  <si>
    <t xml:space="preserve">утверждение генеральных планов муниципального, городского округа, правил землепользования и застройки, утверждение подготовленной на основе генеральных планов муниципального, городского округа документации по планировке территории, выдача градостроительного плана земельного участка, расположенного в границах городского округа, выдача разрешений на строительство (за исключением случаев, предусмотренных Градостроительным кодексом Российской Федерации, иными федеральными законами), разрешений на ввод объектов в эксплуатацию при осуществлении строительства, реконструкции объектов капитального строительства, расположенных на территории муниципального, городского округа, утверждение местных нормативов градостроительного проектирования муниципального, городского округа, ведение информационной системы обеспечения градостроительной деятельности, осуществляемой на территории муниципального, городского округа, резервирование земель и изъятие земельных участков в границах муниципального, городского округа для муниципальных нужд, осуществление муниципального земельного контроля в границах муниципального, городского округа, осуществление в случаях, предусмотренных Градостроительным кодексом Российской Федерации, осмотров зданий, сооружений и выдача рекомендаций об устранении выявленных в ходе таких осмотров нарушений, направление уведомления о соответствии указанных в уведомлении о планируемом строительстве параметров объекта индивидуального жилищного строительства или садового дома установленным параметрам и допустимости размещения объекта индивидуального жилищного строительства или садового дома на земельном участке, уведомления о несоответствии указанных в уведомлении о планируемом строительстве параметров объекта индивидуального жилищного строительства или садового дома установленным параметрам и (или) недопустимости размещения объекта индивидуального жилищного строительства или садового дома на земельном участке, уведомления о соответствии или несоответствии построенных или реконструированных объекта индивидуального жилищного строительства или садового дома требованиям законодательства о градостроительной деятельности при строительстве или реконструкции объектов индивидуального жилищного строительства или садовых домов на земельных участках, расположенных на территориях муниципальных, городских округов, принятие в соответствии с гражданским законодательством Российской Федерации решения о сносе самовольной постройки, решения о сносе самовольной постройки или ее приведении в соответствие с установленными требованиями, решения об изъятии земельного участка, не используемого по целевому назначению или используемого с нарушением законодательства Российской Федерации, осуществление сноса самовольной постройки или ее приведения в соответствие с установленными требованиями в случаях, предусмотренных Градостроительным кодексом Российской Федерации
</t>
  </si>
  <si>
    <t xml:space="preserve">1) Федеральный закон от 06.10.2003 № 131-ФЗ "Об общих принципах организации местного самоуправления в Российской Федерации"; 
2) Федеральный закон от 29.12.2004 №189-ФЗ "О введении в действие Жилищного кодекса Российской Федерации"
3)Федеральный закон от 29.12.2004 №190-ФЗ  Градостроительный кодекс Росийской Федерации  </t>
  </si>
  <si>
    <t>1)п 26, ч1, ст16 
2) статья 16
3) в целом</t>
  </si>
  <si>
    <t>1) 06.10.2003, не установлен;
2) 29.12.2004, не установлен 
3) 30.12.2004</t>
  </si>
  <si>
    <t>Закон Тульской области от 28.11.2019 №118-ЗТО "О перераспределении полномочий между органами местного самоуправления муниципального образования город Тула и органами государственной власти Тульской области"</t>
  </si>
  <si>
    <t>10.12.2019, не установлен</t>
  </si>
  <si>
    <t xml:space="preserve"> утверждение схемы размещения рекламных конструкций, выдача разрешений на установку и эксплуатацию рекламных конструкций на территории муниципального, городского округа, аннулирование таких разрешений, выдача предписаний о демонтаже самовольно установленных рекламных конструкций на территории муниципального, городского округа, осуществляемые в соответствии с Федеральным законом "О рекламе"
</t>
  </si>
  <si>
    <t>1) Федеральный закон от 06.10.2003 № 131-ФЗ "Об общих принципах организации местного самоуправления в Российской Федерации"; 
2) Федеральный закон от 13.03.2006 № 38-ФЗ "О рекламе"</t>
  </si>
  <si>
    <t>1) п 26.1, ч1, ст16;  
2) в целом</t>
  </si>
  <si>
    <t xml:space="preserve">1) 06.10.2003, 
не установлен;                     2) 01.07.2006, не установлен  </t>
  </si>
  <si>
    <t>Решение Тульской городской Думы от 30.10.2019 №3/25 "Об установке и эксплуатации рекламных конструкций в муниципальном образовании город Тула"</t>
  </si>
  <si>
    <t xml:space="preserve"> в целом</t>
  </si>
  <si>
    <t xml:space="preserve"> 01.11.2019, не установлен</t>
  </si>
  <si>
    <t xml:space="preserve">присвоение адресов объектам адресации, изменение, аннулирование адресов, присвоение наименований элементам улично-дорожной сети (за исключением автомобильных дорог федерального значения, автомобильных дорог регионального или межмуниципального значения), наименований элементам планировочной структуры в границах муниципального, городского округа, изменение, аннулирование таких наименований, размещение информации в государственном адресном реестре
</t>
  </si>
  <si>
    <t xml:space="preserve"> организация и осуществление мероприятий по территориальной обороне и гражданской обороне, защите населения и территории муниципального, городского округа от чрезвычайных ситуаций природного и техногенного характера, включая поддержку в состоянии постоянной готовности к использованию систем оповещения населения об опасности, объектов гражданской обороны, создание и содержание в целях гражданской обороны запасов материально-технических, продовольственных, медицинских и иных средств
</t>
  </si>
  <si>
    <t>1) Федеральный закон от 06.10.2003 № 131-ФЗ  "Об общих принципах организации местного самоуправления в Российской Федерации";  
2) Федеральный закон от 12.02.1998 № 28-ФЗ  "О гражданской обороне";
3) Федеральный закон от 21.12.1994 № 68-ФЗ "О защите населения и территорий от чрезвычайных ситуаций природного и техногенного характера";
4) Федеральный закон от 18.11.1994 № 69-ФЗ "О пожарной безопасности"</t>
  </si>
  <si>
    <t>1) п. 10, п. 28,  ч. 1, ст. 16; 
2 )п. 2, ст.8,
 п.3 ст. 18; 
3) ст.24,25;
4) в целом</t>
  </si>
  <si>
    <t>1) 06.10.2003, не установлен; 
2) 19.02.1998, не установлен;
3) 24.12.1994, не установлен;
4) 05.01.1995,
не установлен</t>
  </si>
  <si>
    <t xml:space="preserve">1) Закон Тульской области от 02.02.1998 №75-ЗТО "О защите населения  и территорий от чрезвычайных ситуаций природного и техногенного характера в Тульской области" ;
2)  Закон Тульской области от 11.11.2005 № 641 ЗТО "О пожарной безопасности в Тульской области" </t>
  </si>
  <si>
    <t>1) 18.02.1998, 
не установлен;
2) 01.01.2006           не установлен</t>
  </si>
  <si>
    <t xml:space="preserve">создание, содержание и организация деятельности аварийно-спасательных служб и (или) аварийно-спасательных формирований на территории муниципального, городского округа
</t>
  </si>
  <si>
    <t>Федеральный закон от 06.10.2003 № 131-ФЗ  "Об общих принципах организации местного самоуправления в Российской Федерации"</t>
  </si>
  <si>
    <t xml:space="preserve"> п 29, ч1, ст16</t>
  </si>
  <si>
    <t>Распоряжение правительства Тульской области от 06.07.2018 № 433-р "Об организации функционирования органов повседневного управления территориальной подсистемы единой государственной системы предупреждения и ликвидации чрезвычайных ситуаций Тульской области"</t>
  </si>
  <si>
    <t>06.07.2018, не установлен.</t>
  </si>
  <si>
    <t>Постановление администрации г. Тулы от 20.12.2010 № 3971 "Об утверждении Порядка создания, реорганизации, изменения типа и ликвидации муниципальных учреждений, а также утверждения уставов муниципальных учреждений и внесения в них изменений"</t>
  </si>
  <si>
    <t>01.01.2011, не установлен</t>
  </si>
  <si>
    <t>создание, развитие и обеспечение охраны лечебно-оздоровительных местностей и курортов местного значения на территории муниципального, городского округа, а также осуществление муниципального контроля в области охраны и использования особо охраняемых природных территорий местного значения</t>
  </si>
  <si>
    <t xml:space="preserve">1)п. 31, ч1, ст. 16; 
2) в целом;
3) в целом. </t>
  </si>
  <si>
    <t>1) 06.10.2003, не установлен; 
2) 05.03.1997, не установлен;
3) 24.12.1996, не установлен</t>
  </si>
  <si>
    <t>Постановление администрации города Тулы от 28.07.2009 № 7С "Об утверждении Положения об учебном пункте гражданской обороны администрации города Тулы"</t>
  </si>
  <si>
    <t xml:space="preserve">в целом </t>
  </si>
  <si>
    <t xml:space="preserve">28.07.2009, не установлен </t>
  </si>
  <si>
    <t xml:space="preserve"> осуществление мероприятий по обеспечению безопасности людей на водных объектах, охране их жизни и здоровья
</t>
  </si>
  <si>
    <t>1)Федеральный закон от 06.10.2003 № 131-ФЗ  "Об общих принципах организации местного самоуправления в Российской Федерации";                                                                                              2) Постановление правительства Российской Федерации от 14.12.2006 № 769 "О порядке утверждения правил охраны жизни людей на водных объектах"</t>
  </si>
  <si>
    <t>1) п. 32 , ч. 1, ст. 16;
2) в целом</t>
  </si>
  <si>
    <t>1) 06.10.2003, не установлен;
2) 01.01.2007, не установлен</t>
  </si>
  <si>
    <t xml:space="preserve">1) в целом;
2) в целом;                         3) в целом
</t>
  </si>
  <si>
    <t xml:space="preserve">создание условий для развития сельскохозяйственного производства, расширения рынка сельскохозяйственной продукции, сырья и продовольствия, содействие развитию малого и среднего предпринимательства, оказание поддержки социально ориентированным некоммерческим организациям, благотворительной деятельности и добровольчеству (волонтерству)
</t>
  </si>
  <si>
    <t>1) Федеральный закон от 06.10.2003 № 131-ФЗ "Об общих принципах организации местного самоуправления в Российской Федерации"; 
2) Федеральный закон от 24.07.2007 № 209-ФЗ "О развитии малого и среднего предпринимательства в Российской Федерации"</t>
  </si>
  <si>
    <t>1)  п 33, ч1, ст16; 
2) в целом</t>
  </si>
  <si>
    <t>1) 06.10.2003, не установлен; 
2) 01.01.2008, не установлен</t>
  </si>
  <si>
    <t>Закон Тульской области от 07.10.2008 № 1089-ЗТО "О развитии малого и среднего предпринимательства в Тульской области"</t>
  </si>
  <si>
    <t>09.10.2008, не установлен</t>
  </si>
  <si>
    <r>
      <rPr>
        <sz val="9"/>
        <rFont val="Times New Roman"/>
        <family val="1"/>
        <charset val="204"/>
      </rPr>
      <t xml:space="preserve">1) Постановление администрации г. Тулы от 11.06.2021 №1117 "Об утверждении Положения о муниципальных грантах и порядке их предоставления из бюджета муниципального образования город Тула социально ориентированным некомерческим организациям для осуществления социально значимых
программ, мероприятий и общественно-гражданских инициатив в муниципальном образовании город Тула;
2) Постановление администрации г. Тулы от 18.06.2021 №1136 "Об утверждении положения о муниципальных грантах и порядке их предоставления из бюджета муниципального образования город Тула территориальным общественным самоуправлениям для осуществления социально значимых программ, мероприятий
и общественно-гражданских инициатив в муниципальном образовании город Тула"; 
3) Постановление администрации г. Тулы от 22.06.2021 № 1157
"Об утверждении Порядка предоставления субсидий юридическим лицам (за исключением субсидий муниципальным учреждениям), индивидуальным предпринимателям, физическим лицам на субсидирование (возмещение) затрат или части затрат субъектов малого и среднего предпринимательства"
</t>
    </r>
    <r>
      <rPr>
        <sz val="9"/>
        <color indexed="10"/>
        <rFont val="Times New Roman"/>
        <family val="1"/>
        <charset val="204"/>
      </rPr>
      <t xml:space="preserve"> </t>
    </r>
  </si>
  <si>
    <t>1) 01.01.2021 - не установлен;
2) 01.01.2021 - не установлен;                         3) 01.01.2021 - не установлен</t>
  </si>
  <si>
    <t xml:space="preserve">организация и осуществление мероприятий по работе с детьми и молодежью в муниципальном, городском округе
</t>
  </si>
  <si>
    <t xml:space="preserve"> п 34, ч1, ст16</t>
  </si>
  <si>
    <t>Закон Тульской области от 16.07.2012 № 1788-ЗТО "О регулировании отдельных отношений в сфере государственной молодежной политики в Тульской области"</t>
  </si>
  <si>
    <t>30.07.2012, не установлен</t>
  </si>
  <si>
    <t xml:space="preserve">1) Постановление администрации г. Тулы от 20.12.2010 N 3971 "Об утверждении Порядка создания, реорганизации, изменения типа и ликвидации муниципальных учреждений, а также утверждения уставов муниципальных учреждений и внесения в них изменений";
2) Постановление администрации г. Тулы от 18.09.2015 №4937 "Об утверждении Порядка формирования муниципального задания на оказание муниципальных услуг (выполнение работ) в отношении муниципальных учреждений муниципального образования город Тула и финансового обеспечения выполнения муниципального задания" </t>
  </si>
  <si>
    <t>1) в целом; 
2) в целом</t>
  </si>
  <si>
    <t>1) 01.01.2011, не установлен;
2) 01.01.2016, не установлен</t>
  </si>
  <si>
    <t xml:space="preserve">осуществление в пределах, установленных водным законодательством Российской Федерации, полномочий собственника водных объектов, установление правил использования водных объектов общего пользования для личных и бытовых нужд и информирование населения об ограничениях использования таких водных объектов, включая обеспечение свободного доступа граждан к водным объектам общего пользования и их береговым полосам
</t>
  </si>
  <si>
    <t xml:space="preserve">оказание поддержки гражданам и их объединениям, участвующим в охране общественного порядка, создание условий для деятельности народных дружин
</t>
  </si>
  <si>
    <t xml:space="preserve">осуществление муниципального лесного контроля
</t>
  </si>
  <si>
    <t xml:space="preserve">обеспечение выполнения работ, необходимых для создания искусственных земельных участков для нужд муниципального, городского округа, проведение открытого аукциона на право заключить договор о создании искусственного земельного участка в соответствии с федеральным законом
</t>
  </si>
  <si>
    <t xml:space="preserve">осуществление мер по противодействию коррупции в границах муниципального, городского округа
</t>
  </si>
  <si>
    <t xml:space="preserve">организация в соответствии с Федеральным законом от 24 июля 2007 года N 221-ФЗ "О кадастровой деятельности" выполнения комплексных кадастровых работ и утверждение карты-плана территории
</t>
  </si>
  <si>
    <t>1.2. Расходные обязательства, возникшие в результате принятия нормативных правовых актов городского округа, заключения договоров (соглашений) в рамках реализации полномочий органов местного самоуправления городского округа по решению вопросов местного значения</t>
  </si>
  <si>
    <t xml:space="preserve">принятие устава муниципального образования и внесение в него изменений и дополнений, издание муниципальных правовых актов
</t>
  </si>
  <si>
    <t>1) Федеральный закон от 06.10.2003 № 131-ФЗ "Об общих принципах организации местного самоуправления в Российской Федерации"; 
2) Федеральный закон от 02.03.2007 № 25-ФЗ "О муниципальной службе в Российской Федерации"</t>
  </si>
  <si>
    <t>1)  п 1, ч1, ст17; 
2) в целом</t>
  </si>
  <si>
    <t>1) 06.10.2003, не установлен;  
2) 01.06.2007, не установлен</t>
  </si>
  <si>
    <t xml:space="preserve"> Закон Тульской области от 11.11.2005 № 639-ЗТО "О межбюджетных отношениях между органами государственной власти Тульской области и органами местного самоуправления муниципальных образований Тульской области"</t>
  </si>
  <si>
    <t xml:space="preserve"> 01.01.2006, не установлен</t>
  </si>
  <si>
    <t xml:space="preserve">в целом
</t>
  </si>
  <si>
    <t xml:space="preserve">установление официальных символов муниципального образования
</t>
  </si>
  <si>
    <t xml:space="preserve">создание муниципальных предприятий и учреждений, осуществление финансового обеспечения деятельности муниципальных казенных учреждений и финансового обеспечения выполнения муниципального задания бюджетными и автономными муниципальными учреждениями, а также осуществление закупок товаров, работ, услуг для обеспечения муниципальных нужд
</t>
  </si>
  <si>
    <t>п 3, ч1, ст17</t>
  </si>
  <si>
    <t xml:space="preserve">Постановление администрации г. Тулы от 20.12.2010 №3971"Об утверждении Порядка создания, реорганизации, изменения типа и ликвидации муниципальных учреждений, а также утверждения уставов муниципальных учреждений и внесения в них изменений" </t>
  </si>
  <si>
    <t xml:space="preserve">установление тарифов на услуги, предоставляемые муниципальными предприятиями и учреждениями, и работы, выполняемые муниципальными предприятиями и учреждениями, если иное не предусмотрено федеральными законами
</t>
  </si>
  <si>
    <t xml:space="preserve">полномочиями по организации теплоснабжения, предусмотренными Федеральным законом "О теплоснабжении"
</t>
  </si>
  <si>
    <t xml:space="preserve">полномочиями в сфере водоснабжения и водоотведения, предусмотренными Федеральным законом "О водоснабжении и водоотведении"
</t>
  </si>
  <si>
    <t xml:space="preserve">полномочиями в сфере стратегического планирования, предусмотренными Федеральным законом от 28 июня 2014 года N 172-ФЗ "О стратегическом планировании в Российской Федерации"
</t>
  </si>
  <si>
    <t xml:space="preserve">организационное и материально-техническое обеспечение подготовки и проведения муниципальных выборов, местного референдума, голосования по отзыву депутата, члена выборного органа местного самоуправления, выборного должностного лица местного самоуправления, голосования по вопросам изменения границ муниципального образования, преобразования муниципального образования
</t>
  </si>
  <si>
    <t xml:space="preserve">организация сбора статистических показателей, характеризующих состояние экономики и социальной сферы муниципального образования, и предоставление указанных данных органам государственной власти в порядке, установленном Правительством Российской Федерации
</t>
  </si>
  <si>
    <t xml:space="preserve">разработка и утверждение программ комплексного развития систем коммунальной инфраструктуры поселений, городских округов, программ комплексного развития транспортной инфраструктуры поселений, городских округов, программ комплексного развития социальной инфраструктуры поселений, городских округов, требования к которым устанавливаются Правительством Российской Федерации
</t>
  </si>
  <si>
    <t xml:space="preserve">учреждение печатного средства массовой информации для опубликования муниципальных правовых актов, обсуждения проектов муниципальных правовых актов по вопросам местного значения, доведения до сведения жителей муниципального образования официальной информации о социально-экономическом и культурном развитии муниципального образования, о развитии его общественной инфраструктуры и иной официальной информации
</t>
  </si>
  <si>
    <t xml:space="preserve">осуществление международных и внешнеэкономических связей в соответствии с федеральными законами
</t>
  </si>
  <si>
    <t xml:space="preserve"> организация профессионального образования и дополнительного профессионального образования выборных должностных лиц местного самоуправления, членов выборных органов местного самоуправления, депутатов представительных органов муниципальных образований, муниципальных служащих и работников муниципальных учреждений, организация подготовки кадров для муниципальной службы в порядке, предусмотренном законодательством Российской Федерации об образовании и законодательством Российской Федерации о муниципальной службе
</t>
  </si>
  <si>
    <t>п 8.1, ч1, ст17</t>
  </si>
  <si>
    <t>Постановление администрации г. Тулы от 02.09.2016 №3937 "Об утверждении Положения об организации дополнительного профессионального образования муниципальных служащих администрации города Тулы"</t>
  </si>
  <si>
    <t>02.09.2016, не установлен</t>
  </si>
  <si>
    <t xml:space="preserve">утверждение и реализация муниципальных программ в области энергосбережения и повышения энергетической эффективности, организация проведения энергетического обследования многоквартирных домов, помещения в которых составляют муниципальный жилищный фонд в границах муниципального образования, организация и проведение иных мероприятий, предусмотренных законодательством об энергосбережении и о повышении энергетической эффективности
</t>
  </si>
  <si>
    <t>1) Федеральный закон от 23.11.2009 № 261-ФЗ "Об энергосбережении и о повышении энергетической эффективности и о внесении изменений в отдельные законодательные акты Российской Федерации"; 
2) Федеральный закон от 06.10.2003 № 131-ФЗ "Об общих принципах организации местного самоуправления в Российской Федерации"</t>
  </si>
  <si>
    <t xml:space="preserve">1) в целом;
2) п 8.2, ч1, ст17 </t>
  </si>
  <si>
    <t>1) 27.11.2009, не установлен; 
2) 06.10.2003, не установлен</t>
  </si>
  <si>
    <t xml:space="preserve">иными полномочиями в соответствии с настоящим Федеральным законом, уставами муниципальных образований
</t>
  </si>
  <si>
    <t>1) п 9, ч1, ст17; 
2) в целом</t>
  </si>
  <si>
    <t xml:space="preserve">1.3. Расходные обязательства, возникшие в результате принятия нормативных правовых актов городского округа, заключения договоров (соглашений) в рамках реализации органами местного самоуправления городского округа прав на решение вопросов, не отнесенных к вопросам местного значения городского округа
</t>
  </si>
  <si>
    <t>1.3.1. по перечню, предусмотренному Федеральным законом от 06.10.2003 № 131-ФЗ "Об общих принципах организации местного самоуправления в Российской Федерации", всего
в том числе:</t>
  </si>
  <si>
    <t xml:space="preserve">создание музеев муниципального округа, городского округа
</t>
  </si>
  <si>
    <t>1) п 1, ч1, ст16.1; 
2) ст. 40</t>
  </si>
  <si>
    <t>Закон Тульской области от 19.03.1999 № 121-ЗТО "О музеях и музейном деле в Тульской области"</t>
  </si>
  <si>
    <t>31.03.1999 - не установлен</t>
  </si>
  <si>
    <t>1) Постановление администрации г. Тулы от 20.12.2010 № 3971 "Об утверждении Порядка создания, реорганизации, изменения типа и ликвидации муниципальных учреждений, а также утверждения уставов муниципальных учреждений и внесения в них изменений";
2) Постановление администрации г. Тулы от 18.09.2015 №4937"Об утверждении Порядка формирования муниципального задания на оказание муниципальных услуг (выполнение работ) в отношении муниципальных учреждений муниципального образования город Тула и финансового обеспечения выполнения муниципального задания"</t>
  </si>
  <si>
    <t xml:space="preserve">создание муниципальных образовательных организаций высшего образования
</t>
  </si>
  <si>
    <t xml:space="preserve">участие в осуществлении деятельности по опеке и попечительству
</t>
  </si>
  <si>
    <t xml:space="preserve">оздание условий для осуществления деятельности, связанной с реализацией прав местных национально-культурных автономий на территориях муниципального округа, городского округа
</t>
  </si>
  <si>
    <t xml:space="preserve">оказание содействия национально-культурному развитию народов Российской Федерации и реализации мероприятий в сфере межнациональных отношений на территориях муниципального округа, городского округа
</t>
  </si>
  <si>
    <t xml:space="preserve">создание муниципальной пожарной охраны
</t>
  </si>
  <si>
    <t xml:space="preserve">создание условий для развития туризма
</t>
  </si>
  <si>
    <t>п.9, ч.1, ст.16.1</t>
  </si>
  <si>
    <t xml:space="preserve"> 06.10.2003, не установлен</t>
  </si>
  <si>
    <t xml:space="preserve">оказание поддержки общественным наблюдательным комиссиям, осуществляющим общественный контроль за обеспечением прав человека и содействие лицам, находящимся в местах принудительного содержания
</t>
  </si>
  <si>
    <t xml:space="preserve">оказание поддержки общественным объединениям инвалидов, а также созданным общероссийскими общественными объединениями инвалидов организациям в соответствии с Федеральным законом от 24 ноября 1995 года N 181-ФЗ "О социальной защите инвалидов в Российской Федерации"
</t>
  </si>
  <si>
    <t xml:space="preserve">осуществление мероприятий, предусмотренных Федеральным законом "О донорстве крови и ее компонентов"
</t>
  </si>
  <si>
    <t xml:space="preserve">создание условий для организации проведения независимой оценки качества условий оказания услуг организациями в порядке и на условиях, которые установлены федеральными законами, а также применение результатов независимой оценки качества условий оказания услуг организациями при оценке деятельности руководителей подведомственных организаций и осуществление контроля за принятием мер по устранению недостатков, выявленных по результатам независимой оценки качества условий оказания услуг организациями, в соответствии с федеральными законами
</t>
  </si>
  <si>
    <t xml:space="preserve">предоставление гражданам жилых помещений муниципального жилищного фонда по договорам найма жилых помещений жилищного фонда социального использования в соответствии с жилищным законодательством
</t>
  </si>
  <si>
    <t xml:space="preserve">осуществление деятельности по обращению с животными без владельцев, обитающими на территориях муниципального округа, городского округа
</t>
  </si>
  <si>
    <t>1) Федеральный закон от 06.10.2003 № 131-ФЗ "Об общих принципах организации местного самоуправления в Российской Федерации"
2) Федеральный закон от 27.12.2018 № 498-ФЗ
"Об ответственном обращении с животными и о внесении изменений в отдельные законодательные акты Российской Федерации";
3) Закон Российской Федерации от 14.05.1993 № 4979-1 «О ветеринарии»;</t>
  </si>
  <si>
    <t>1)п 15, ч1, ст16.1; 
2) ст8;
3) в целом.</t>
  </si>
  <si>
    <t>1) 06.10.2003, не установлен;
2) 27.12.2018, не установлен;
3) 17.06.1993. не установлен</t>
  </si>
  <si>
    <t>Закон Тульской области от 03.06.2013 № 1952-ЗТО "О наделении органов местного самоуправления в Тульской области государственными полномочиями по организации на территории Тульской области мероприятий при осуществлении деятельности по обращению с животными без владельцев"</t>
  </si>
  <si>
    <t xml:space="preserve">01.07.2013, не установлен </t>
  </si>
  <si>
    <t xml:space="preserve"> 04</t>
  </si>
  <si>
    <t xml:space="preserve">05 </t>
  </si>
  <si>
    <t xml:space="preserve">осуществление мероприятий в сфере профилактики правонарушений, предусмотренных Федеральным законом "Об основах системы профилактики правонарушений в Российской Федерации"
</t>
  </si>
  <si>
    <t>оказание содействия развитию физической культуры и спорта инвалидов, лиц с ограниченными возможностями здоровья, адаптивной физической культуры и адаптивного спорта</t>
  </si>
  <si>
    <t xml:space="preserve">осуществление мероприятий по защите прав потребителей, предусмотренных Законом Российской Федерации от 7 февраля 1992 года № 2300-1 "О защите прав потребителей"
</t>
  </si>
  <si>
    <t>совершение нотариальных действий, предусмотренных законодательством, в случае отсутствия во входящем в состав территории муниципального округа, городского округа и не являющемся его административным центром населенном пункте нотариуса</t>
  </si>
  <si>
    <t xml:space="preserve"> оказание содействия в осуществлении нотариусом приема населения в соответствии с графиком приема населения, утвержденным нотариальной палатой субъекта Российской Федерации
</t>
  </si>
  <si>
    <t xml:space="preserve">предоставление сотруднику, замещающему должность участкового уполномоченного полиции, и членам его семьи жилого помещения на период замещения сотрудником указанной должности
</t>
  </si>
  <si>
    <t>1.3.2. по участию в осуществлении государственных полномочий (не переданных в соответствии со статьей 19 Федерального закона от 06.10.2003 № 131-ФЗ "Об общих принципах организации местного самоуправления в Российской Федерации"), если это участие предусмотрено федеральными законами, всего</t>
  </si>
  <si>
    <t>единовременная выплата  при рождении ребенка</t>
  </si>
  <si>
    <t>п2 ст16.1</t>
  </si>
  <si>
    <t xml:space="preserve"> 06.10.2003,
 не установлен</t>
  </si>
  <si>
    <t>Решение Тульской городской Думы от 28.11.2012 №53/1160 "О единовременной выплате при рождении ребенка"</t>
  </si>
  <si>
    <t>04.12.2012, не установлен</t>
  </si>
  <si>
    <t>предоставление средств муниципального материнского капитала</t>
  </si>
  <si>
    <t xml:space="preserve"> Федеральный закон от 06.10.2003 № 131-ФЗ "Об общих принципах организации местного самоуправления в Российской Федерации"</t>
  </si>
  <si>
    <t>Решение Тульской городской Думы от 28.01.2015 N 7/151 "О действии решения Собрания представителей муниципального образования Ленинский район от 21.06.2013 N 52-9 "Об утверждении Положения о предоставлении средств муниципального материнского капитала для семей при рождении второго и последующих детей в муниципальном образовании Ленинский район"</t>
  </si>
  <si>
    <t>30.01.2015, не установлен</t>
  </si>
  <si>
    <t>на мероприятия по обеспечению жильем молодых семей</t>
  </si>
  <si>
    <t xml:space="preserve">1) Приказ Минстроя России от 16.03.2020 №124/пр "Об утверждении формы заявки об участии в мероприятии по обеспечению жильем молодых семей ведомственной целевой программе "Оказание государственной поддержки гражданам в обеспечении жильем и оплате жилищно-коммунальных услуг" государственной программы Российской Федерации "Обеспечение доступным и комфортным жильем и коммунальными услугами граждан Российской Федерации" и формы сводного списка молодых семей - участников мероприятия, изъявивших желание получить социальную выплату в планируемом году"
</t>
  </si>
  <si>
    <t xml:space="preserve">1) в целом;
</t>
  </si>
  <si>
    <t>1) 25.04.2020, не установлен</t>
  </si>
  <si>
    <t>1) Постановление правительства Тульской области от 16.09.2019 N 426 "Об утверждении Порядка формирования органами местного самоуправления Тульской области списков молодых семей - участников мероприятия "Обеспечение жильем молодых семей" подпрограммы "Доступное жилье" государственной программы Тульской области "Обеспечение доступным и комфортным жильем населения Тульской области";
2) Постановление администрации Тульской области от 12.10.2006 №507 "Об утверждении Положения о порядке и условиях признания молодой семьи имеющей достаточные доходы, позволяющие получить кредит, либо иные денежные средства для оплаты расчетной (средней) стоимости жилья в части, превышающей размер предоставляемой социальной выплаты"</t>
  </si>
  <si>
    <t>1) п.1;
2) п.1</t>
  </si>
  <si>
    <t>1) 27.09.2019, не установлен;
2) 05.11.2006, не установлен</t>
  </si>
  <si>
    <t xml:space="preserve"> Постановление администрации г. Тулы от 18.03.2010 №903 "Об утверждении Положения об организации работы по реализации подпрограммы "Обеспечение жильем молодых семей в муниципальном образовании город Тула" муниципальной программы муниципального образования город Тула "Обеспечение доступным, комфортным жильем отдельных категорий граждан муниципального образования город Тула" </t>
  </si>
  <si>
    <t>25.03.2010, не установлен</t>
  </si>
  <si>
    <t>1.3.3. по реализации вопросов, не отнесенных к компетенции органов местного самоуправления других муниципальных образований, органов государственной власти и не исключенных из их компетенции федеральными законами и законами субъектов Российской Федерации, всего
в том числе:</t>
  </si>
  <si>
    <t>обслуживание муниципального долга</t>
  </si>
  <si>
    <t xml:space="preserve">Федеральный закон от 06.10.2003№ 131-ФЗ "Об общих принципах организации местного самоуправления в Российской Федерации" </t>
  </si>
  <si>
    <t>п. 9, ч. 1, ст. 17</t>
  </si>
  <si>
    <t>Постановление администрации города Тулы от 17.10.2014 № 3359  "Об утверждении методики расчета долговой нагрузки на бюджет муниципального образования город Тула с учетом действующих и принимаемых обязательств, методики расчета объема возможного привлечения долговых обязательств с учетом их влияния на долговую нагрузку бюджета муниципального образования город Тула, методики управления рисками, связанными с долговыми обязательствами муниципального образования город Тула"</t>
  </si>
  <si>
    <t>17.10.2014,
не установлен</t>
  </si>
  <si>
    <t>1.4. Расходные обязательства, возникшие в результате принятия нормативных правовых актов городского округа, заключения договоров (соглашений) в рамках реализации органами местного самоуправления городского округа отдельных государственных полномочий, переданных органами государственной власти Российской Федерации и (или) органами государственной власти субъекта Российской Федерации, всего</t>
  </si>
  <si>
    <t>1.4.1. за счет субвенций, предоставленных из федерального бюджета или бюджета субъекта Российской Федерации, всего
в том числе:</t>
  </si>
  <si>
    <t>осуществление государственных полномочий по реализации Федерального закона "О присяжных заседателях федеральных судов общей юрисдикции в Российской Федерации"</t>
  </si>
  <si>
    <t>Федеральный закон от 20.08.2004 № 113-ФЗ "О присяжных заседателях федеральных судов общей юрисдикции в Российской Федерации"</t>
  </si>
  <si>
    <t>23.08.2004, не установлен</t>
  </si>
  <si>
    <t>Постановление правительства Тульской области от 26.06.2012 №272 "О составлении списков кандидатов в присяжные заседатели Тульской области на период с 2013 по 2016 годы"</t>
  </si>
  <si>
    <t>05.07.2012, не установлен</t>
  </si>
  <si>
    <t>ст. 19,20</t>
  </si>
  <si>
    <t>на определение перечня должностных лиц, уполномоченных составлять протоколы об административных правонарушениях, предусмотренных законами субъектов Российской Федерации, создание комиссий по делам несовершеннолетних и защите их прав и организации деятельности этих комиссий, создание административных комиссий, иных коллегиальных органов в целях привлечения к административной ответственности, предусмотренной законами субъектов Российской Федерации</t>
  </si>
  <si>
    <t>1) Закон Тульской области от 07.12.2005 № 655-ЗТО  "Об административных комиссиях в Тульской области и о наделении органов местного самоуправления отдельными государственными полномочиями по созданию административных комиссий";
2) Закон Тульской области от 07.12.2005 № 657-ЗТО "О комиссиях по делам несовершеннолетних и защите их прав в Тульской области и наделении органов местного самоуправления отдельными государственными полномочиями по образованию и организации деятельности комиссий по делам несовершеннолетних и защите их прав"</t>
  </si>
  <si>
    <t>1) 01.01.2006, не установлен;
2) 01.01.2006, не установлен</t>
  </si>
  <si>
    <t>1) Постановление администрации г. Тулы от 26.03.2018 N 1016
"О создании административной комиссии муниципального образования город Тула";
2) Постановление главы администрации г. Тулы от 01.10.2021 №1442 "Об образовании и утверждении состава муниципальных комиссий по делам несовершеннолетних и защите их прав муниципального образования город  Тула"</t>
  </si>
  <si>
    <t>1)в целом;
2) в целом</t>
  </si>
  <si>
    <t>1)26.03.2018, не установлен;
2) 01.10.2021, не установлен</t>
  </si>
  <si>
    <t>осуществление государственных полномочий по дополнительному финансовому обеспечению мероприятий по организации питания отдельных категорий обучающихся в муниципальных общеобразовательных организациях и обучающихся в частных общеобразовательных организациях по имеющим государственную аккредитацию основным общеобразовательным программам</t>
  </si>
  <si>
    <t>1) Закон Тульской области от 30.09.2013 № 1989-ЗТО "Об образовании"; 
2) Закон Тульской области от 24.12.2010 № 1524-ЗТО "О наделении органов местного самоуправления государственным полномочием по дополнительному финансовому обеспечению мероприятий по организации питания отдельных категорий обучающихся в муниципальных общеобразовательных организациях и обучающихся в частных общеобразовательных организациях по имеющим государственную аккредитацию основным общеобразовательным программам"</t>
  </si>
  <si>
    <t>1) в целом;  
2) в целом</t>
  </si>
  <si>
    <t>1) 14.10.2013, не установлен; 
2) 01.01.2011, не установлен</t>
  </si>
  <si>
    <t>Постановление администрации г. Тулы от 16.02.2012 № 304 "О принятии государственных полномочий по дополнительному финансовому обеспечению мероприятий по организации питания, обеспечения молоком и молочными продуктами отдельных категорий обучающихся в муниципальных общеобразовательных организациях и обучающихся в частных общеобразовательных организациях по имеющим государственную аккредитацию основным общеобразовательным программам"</t>
  </si>
  <si>
    <t xml:space="preserve"> 01.01.2012, не установлен</t>
  </si>
  <si>
    <t>осуществление государственных полномочий по выплате компенсации родителям (законным представителям), дети которых посещают образовательные организации (за исключением государственных образовательных организаций, находящихся в ведении Тульской области), реализующие образовательную программу дошкольного образования"</t>
  </si>
  <si>
    <t>Закон Тульской области от 03.12.2010 № 1518-ЗТО "О наделении органов местного самоуправления государственным полномочием по выплате компенсации родителям (законным представителям), дети которых посещают образовательные организации (за исключением государственных образовательных организаций, находящихся в ведении Тульской области), реализующие образовательную программу дошкольного образования"</t>
  </si>
  <si>
    <t>20.12.2010, не установлен</t>
  </si>
  <si>
    <t xml:space="preserve"> Постановление администрации г. Тулы от 21.03.2011 № 643  "О принятии государственного полномочия по выплате компенсации части платы, взимаемой с родителей (законных представителей) за содержание ребенка в 
образовательных организациях (за исключением государственных 
образовательных учреждений Тульской области), реализующих основную 
общеобразовательную программу дошкольного образования"</t>
  </si>
  <si>
    <t>21.03.2011, не установлен</t>
  </si>
  <si>
    <t>осуществление государственных полномочий по предоставлению мер социальной поддержки работникам муниципальных библиотек, муниципальных музеев и их филиалов</t>
  </si>
  <si>
    <t>Закон Тульской области от 21.12.2018 № 120-ЗТО "О наделении органов местного самоуправления государственными полномочиями по предоставлению мер социальной поддержки работникам муниципальных библиотек, муниципальных музеев и их филиалов, а также государственным полномочием по расчету и предоставлению субвенций бюджетам городских и сельских поселений на предоставление мер социальной поддержки работникам муниципальных библиотек, муниципальных музеев и их филиалов"</t>
  </si>
  <si>
    <t xml:space="preserve">в целом;
</t>
  </si>
  <si>
    <t>01.01.2019, не установлен</t>
  </si>
  <si>
    <t xml:space="preserve"> Постановление администрации г. Тулы от 27.10.2011 № 2861 "О принятии государственных полномочий по предоставлению мер социальной поддержки работникам муниципальных библиотек, муниципальных музеев и их филиалов"</t>
  </si>
  <si>
    <t>27.10.2011, не установлен</t>
  </si>
  <si>
    <t>осуществление государственных полномочий по предоставлению мер социальной поддержки педагогическим и иным работникам"</t>
  </si>
  <si>
    <t xml:space="preserve"> Закон Тульской области от 01.04.2011 № 1556-ЗТО "О наделении органов местного самоуправления государственными полномочиями по предоставлению мер социальной поддержки педагогическим и иным работникам"</t>
  </si>
  <si>
    <t>1) 18.04.2011, не установлен</t>
  </si>
  <si>
    <t>Постановление администрации г. Тулы от 14.10.2011 № 2771 "О принятии государственных полномочий по предоставлению мер социальной поддержки педагогическим и иным работникам"</t>
  </si>
  <si>
    <t>14.10.2011, не установлен</t>
  </si>
  <si>
    <t>осуществление государственных полномочий по финансовому обеспечению получения дошкольного образования в частных дошкольных образовательных организациях, дошкольного, начального общего, основного общего, среднего общего образования в частных общеобразовательных организациях, осуществляющих образовательную деятельность по имеющим государственную аккредитацию основным общеобразовательным программам, для возмещения затрат, включая расходы на оплату труда, приобретение учебников и учебных пособий, средств обучения, игр, игрушек (за исключением расходов на содержание зданий и оплату коммунальных услуг)"</t>
  </si>
  <si>
    <t>Федеральный закон от 29.12.2012 № 273-ФЗ "Об образовании в Российской Федерации"</t>
  </si>
  <si>
    <t>01.09.2013, не установлен</t>
  </si>
  <si>
    <t>Закон Тульской области от 26.11.2013 № 2034-ЗТО "О наделении органов местного самоуправления государственным полномочием по финансовому обеспечению получения дошкольного образования в частных дошкольных образовательных организациях, дошкольного, начального общего, основного общего, среднего общего образования в частных общеобразовательных организациях, осуществляющих образовательную деятельность по имеющим государственную аккредитацию основным общеобразовательным программам, для возмещения затрат, включая расходы на оплату труда, приобретение учебников и учебных пособий, средств обучения, игр, игрушек (за исключением расходов на содержание зданий и оплату коммунальных услуг)"</t>
  </si>
  <si>
    <t>01.01.2014, не установлен</t>
  </si>
  <si>
    <t>Постановление администрации г. Тулы от 15.01.2014 № 75 "О принятии государственного полномочия по финансовому обеспечению получения дошкольного образования в частных дошкольных образовательных организациях, дошкольного, начального общего, основного общего, среднего общего образования в частных общеобразовательных организациях, осуществляющих образовательную деятельность по имеющим государственную аккредитацию основным общеобразовательным программам, для возмещения затрат, включая расходы на оплату труда, приобретение учебников и учебных пособий, средств обучения, игр, игрушек (за исключением расходов на содержание зданий и оплату коммунальных услуг)"</t>
  </si>
  <si>
    <t>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детей в муниципальных общеобразовательных организациях, включая расходы на оплату труда, приобретение учебников и учебных пособий, средств обучения, игр, игрушек (за исключением расходов на содержание зданий и оплату коммунальных услуг), в соответствии с нормативами, определяемыми органами государственной власти субъектов Российской Федерации</t>
  </si>
  <si>
    <t>Закон Тульской области от 11.11.2005 № 639-ЗТО "О межбюджетных отношениях между органами государственной власти Тульской области и органами местного самоуправления муниципальных образований Тульской области"</t>
  </si>
  <si>
    <t>01.01.2006, не установлен</t>
  </si>
  <si>
    <t>Постановление администрации г. Тулы от 18.09.2015 № 4937"Об утверждении Порядка формирования муниципального задания на оказание муниципальных услуг (выполнение работ) в отношении муниципальных учреждений муниципального образования город Тула и  финансового обеспечения выполнения муниципального задания"</t>
  </si>
  <si>
    <t xml:space="preserve"> в целом;</t>
  </si>
  <si>
    <t xml:space="preserve"> 01.01.2016, не установлен</t>
  </si>
  <si>
    <t>на реализацию федеральных законов "О ветеранах" и "О социальной защите инвалидов в Российской Федерации"</t>
  </si>
  <si>
    <t>1) Федеральный закон от 24.11.1995 № 181-ФЗ "О социальной защите инвалидов в Российской Федерации"; 
2) Постановление Правительства РФ от 15.10.2005 № 614 "Об утверждении правил предоставления субвенций из Федерального бюджета бюджетам субъектов Российской Федерации на реализацию передаваемых полномочий Российской Федерации по обеспечению жильем ветеранов, инвалидов и семей имеющих детей инвалидов"; 
3) Федеральный закон от 12.01.1995 № 5-ФЗ  "О ветеранах"; 
4) Указ Президента РФ от 07.05.2008 № 714 "Об обеспечении жильем ветеранов Великой Отечественной войны 1941-1945 годов"</t>
  </si>
  <si>
    <t>1) в целом; 
2) в целом; 
3) в целом; 
4) в целом</t>
  </si>
  <si>
    <t>1) 27.11.1995, не установлен; 
2) 01.11.2005, не установлен; 
3) 16.01.1995, не установлен; 
4) 07.05.2008, не установлен</t>
  </si>
  <si>
    <t>1) Закон Тульской области от 03.12.2010 № 1516-ЗТО "О наделении органов местного самоуправления государственными полномочиями по обеспечению жильем отдельных категорий жителей Тульской области";
2) Закон Тульской области от 28.04.2016 N 34-ЗТО "О дополнительном обеспечении финансовыми средствами государственных полномочий Российской Федерации по обеспечению жильем инвалидов Великой Отечественной войны, ветеранов Великой Отечественной войны и членов семей погибших (умерших) инвалидов Великой Отечественной войны, участников Великой Отечественной войны"</t>
  </si>
  <si>
    <t xml:space="preserve">1) в целом;
2) в целом
</t>
  </si>
  <si>
    <t xml:space="preserve">1) 01.01.2011, не установлен; 
2) 27.05.2016 - не установлен
</t>
  </si>
  <si>
    <t xml:space="preserve"> Постановление администрации г. Тулы от 11.02.2010 N 570 "Об утверждении Положения об организации работы по ведению учета в качестве нуждающихся в улучшении жилищных условий ветеранов Великой Отечественной войны, членов семей погибших (умерших) инвалидов и участников Великой Отечественной войны с целью предоставления мер социальной поддержки по обеспечению жильем"</t>
  </si>
  <si>
    <t>18.02.2010, не установлен</t>
  </si>
  <si>
    <t xml:space="preserve">на реализацию Закона Тульской области "О наделении органов местного самоуправления в Тульской области государственными полномочиями по организации на территории Тульской области мероприятий при осуществлении деятельности по обращению с животными без владельцев" </t>
  </si>
  <si>
    <t xml:space="preserve">1) Федеральный закон от 06.10.2003 № 131-ФЗ "Об общих принципах организации местного самоуправления в Российской Федерации";
2) Закон Российской Федерации от 14.05.1993 № 4979-1 «О ветеринарии»;
3) Федеральный закон от 27.12.2018 N 498-ФЗ
"Об ответственном обращении с животными и о внесении изменений в отдельные законодательные акты Российской Федерации"
</t>
  </si>
  <si>
    <t>1) п 15, ч1,        ст. 16.1;
2) в целом;
3) ст. 8</t>
  </si>
  <si>
    <t>1) 06.10.2003, не установлен;
2) 17.06.1993. не установлен;
3) 27.12.2018, не установлен</t>
  </si>
  <si>
    <t>1) Постановление правительства Тульской области от 30.12.2019 N 697 "Об утверждении Порядка осуществления деятельности по обращению с животными без владельцев на территории Тульской области";
2) Закон Тульской области от 03.06.2013 № 1952-ЗТО "О наделении органов местного самоуправления в Тульской области государственными полномочиями по организации на территории Тульской области мероприятий при осуществлении деятельности по обращению с животными без владельцев"</t>
  </si>
  <si>
    <t xml:space="preserve">1) в целом; 
2) в целом 
</t>
  </si>
  <si>
    <t xml:space="preserve">1) 01.01.2020, не установлен;
2) 01.07.2013, не установлен </t>
  </si>
  <si>
    <t xml:space="preserve">Постановление администрации города Тулы от 26.09.2016 №4267 "Об исполнении государственных полномочий, переданных Законом Тульской области  от 03.06.2013 №1952-ЗТО "О наделении органов местного самоуправления в Тульской области государственными полномочиями по организации проведения на территории Тульской области мероприятий по предупреждению и ликвидации болезней животных, их лечению, отлову и содержанию безнадзорных животных, защите населения от болезней, общих для человека и животных"
</t>
  </si>
  <si>
    <t>01.01.2016,
не установлен</t>
  </si>
  <si>
    <t xml:space="preserve">на реализацию Закона Тульской области "О наделении органов местного самоуправления отдельным государственным полномочием по предоставлению меры социальной поддержки родителям (законным представителям) детей, обучающихся по основным общеобразовательным программам в форме семейного образования" </t>
  </si>
  <si>
    <t xml:space="preserve">Федеральный закон от 29.12.2012 № 273-ФЗ
"Об образовании в Российской Федерации"
</t>
  </si>
  <si>
    <t>01.09.2013,
 не установлен</t>
  </si>
  <si>
    <t>Закон Тульской области от 30.11.2015 № 2384-ЗТО "О наделении органов местного самоуправления отдельным государственным полномочием по предоставлению меры социальной поддержки родителям (законным представителям) детей, обучающихся по основным общеобразовательным программам в форме семейного образования"</t>
  </si>
  <si>
    <t>12.12.2015, не установлен</t>
  </si>
  <si>
    <t>на реализацию Закона  Тульской области "О наделении органов местного самоуправления отдельным государственным полномочием по осуществлению уведомительной регистрации коллективных договоров"</t>
  </si>
  <si>
    <t>ст. 19, 20</t>
  </si>
  <si>
    <t xml:space="preserve">Закон Тульской области от 25.10.2018 № 76-ЗТО
"О наделении органов местного самоуправления отдельным государственным полномочием по осуществлению уведомительной регистрации коллективных договоров"
</t>
  </si>
  <si>
    <t>Постановление администрации города Тулы от 07.11.2018 № 4071 "О принятии отдельного государственного полномочия по осуществлению уведомительной регистрации коллективных договоров"</t>
  </si>
  <si>
    <t>на реализацию Закона Тульской области "О наделении огранов местного самоуправления отдельным государственным полномочием по предоставлению меры социальной поддержки родителям (законным представителям) детей - инвалидов, обучающихся по основным общеобразовательным программам на дому</t>
  </si>
  <si>
    <t xml:space="preserve">Закон Тульской области от 29.10.2021 № 112-ЗТО
"О наделении органов местного самоуправления отдельным государственным полномочием по предоставлению меры социальной поддержки родителям (законным представителям) детей-инвалидов, обучающихся по основным общеобразовательным программам на дому"
</t>
  </si>
  <si>
    <t>09.11.2021 не установлен</t>
  </si>
  <si>
    <t>на осуществление государственного полномочия по предоставлению путевок в санаторно-оздоровительные детские лагеря отдельным категориям граждан</t>
  </si>
  <si>
    <t xml:space="preserve">Закон Тульской области от 30.04.2021 № 44-ЗТО
"О наделении органов местного самоуправления государственным полномочием по предоставлению путевок в санаторно-оздоровительные детские лагеря отдельным категориям граждан"
</t>
  </si>
  <si>
    <t>на осуществление государственных полномочий по выплате компенсации за работу по подготовке и проведению государственной итоговой аттестации по образовательным программам основного общего и среднего общего образования педагогическим и иным работникам муниципальных образовательных организаций в Тульской области</t>
  </si>
  <si>
    <t xml:space="preserve">Закон Тульской области от 21.07.2023 № 45-ЗТО
"О наделении органов местного самоуправления государственными полномочиями по выплате компенсации за работу по подготовке и проведению государственной итоговой аттестации по образовательным программам основного общего и среднего общего образования педагогическим и иным работникам муниципальных образовательных организаций в Тульской области"
</t>
  </si>
  <si>
    <t>24.07.2023  не установлен</t>
  </si>
  <si>
    <t>1.4.2 за счет собственных доходов и источников финансирования дефицита бюджета городского округа, всего</t>
  </si>
  <si>
    <t>дополнительное финансовое обеспечение переданных полномочий</t>
  </si>
  <si>
    <t>1.5. Расходные обязательства, возникшие в результате принятия нормативных правовых актов городского округа, заключения соглашений, предусматривающих предоставление межбюджетных трансфертов из бюджета городского округа другим бюджетам бюджетной системы Российской Федерации, всего</t>
  </si>
  <si>
    <t>1.5.1. по предоставлению субсидий в бюджет субъекта Российской Федерации, всего</t>
  </si>
  <si>
    <t>ст. 17, ч. 1, п. 9</t>
  </si>
  <si>
    <t>06.10.2003,
не установлен</t>
  </si>
  <si>
    <t>ст.16</t>
  </si>
  <si>
    <t>01.01.2006,
не установлен</t>
  </si>
  <si>
    <t>1.5.2. по предоставлению иных межбюджетных трансфертов, всего
в том числе:</t>
  </si>
  <si>
    <t>…</t>
  </si>
  <si>
    <t>Итого расходных обязательств муниципального образования город Тула</t>
  </si>
  <si>
    <t>составление и рассмотрение проекта бюджета городского округа, утверждение и исполнение бюджета городского округа, осуществление контроля за его исполнением, составление и утверждение отчета об исполнении бюджета городского округа</t>
  </si>
  <si>
    <t>установление, изменение и отмена местных налогов и сборов городского округа</t>
  </si>
  <si>
    <t>владение, пользование и распоряжение имуществом, находящимся в муниципальной собственности городского округа</t>
  </si>
  <si>
    <t>организация в границах городского округа электро-, тепло-, газо- и водоснабжения населения, водоотведения, снабжения населения топливом в пределах полномочий, установленных законодательством Российской Федерации</t>
  </si>
  <si>
    <t>осуществление муниципального контроля за исполнением единой теплоснабжающей организацией обязательств по строительству, реконструкции и (или) модернизации объектов теплоснабжения</t>
  </si>
  <si>
    <t>дорожная деятельность в отношении автомобильных дорог местного значения в границах городского округа и обеспечение безопасности дорожного движения на них, включая создание и обеспечение функционирования парковок (парковочных мест), осуществление муниципал</t>
  </si>
  <si>
    <t>обеспечение проживающих в городском округе и нуждающихся в жилых помещениях малоимущих граждан жилыми помещениями, организация строительства и содержания муниципального жилищного фонда, создание условий для жилищного строительства, осуществление муниципал</t>
  </si>
  <si>
    <t>создание условий для предоставления транспортных услуг населению и организация транспортного обслуживания населения в границах городского округа</t>
  </si>
  <si>
    <t>участие в профилактике терроризма и экстремизма, а также в минимизации и (или) ликвидации последствий проявлений терроризма и экстремизма в границах городского округа</t>
  </si>
  <si>
    <t>разработка и осуществление мер, направленных на укрепление межнационального и межконфессионального согласия, поддержку и развитие языков и культуры народов Российской Федерации, проживающих на территории городского округа, реализацию прав национальных мен</t>
  </si>
  <si>
    <t>участие в предупреждении и ликвидации последствий чрезвычайных ситуаций в границах городского округа</t>
  </si>
  <si>
    <t>организация охраны общественного порядка на территории городского округа муниципальной милицией</t>
  </si>
  <si>
    <t>предоставление помещения для работы на обслуживаемом административном участке городского округа сотруднику, замещающему должность участкового уполномоченного полиции</t>
  </si>
  <si>
    <t>до 1 января 2017 года предоставление сотруднику, замещающему должность участкового уполномоченного полиции, и членам его семьи жилого помещения на период выполнения сотрудником обязанностей по указанной должности</t>
  </si>
  <si>
    <t>обеспечение первичных мер пожарной безопасности в границах городского округа</t>
  </si>
  <si>
    <t>организация мероприятий по охране окружающей среды в границах городского округа</t>
  </si>
  <si>
    <t>организация предоставления общедоступного и бесплатного дошкольного, начального общего, основного общего, среднего общего образования по основным общеобразовательным программам в муниципальных образовательных организациях (за исключением полномочий по фин</t>
  </si>
  <si>
    <t>создание условий для оказания медицинской помощи населению на территории городского округа (за исключением территорий городских округов, включенных в утвержденный Правительством Российской Федерации перечень территорий, население которых обеспечивается ме</t>
  </si>
  <si>
    <t>создание условий для обеспечения жителей городского округа услугами связи, общественного питания, торговли и бытового обслуживания</t>
  </si>
  <si>
    <t>организация библиотечного обслуживания населения, комплектование и обеспечение сохранности библиотечных фондов библиотек городского округа</t>
  </si>
  <si>
    <t>создание условий для организации досуга и обеспечения жителей городского округа услугами организаций культуры</t>
  </si>
  <si>
    <t>создание условий для развития местного традиционного народного художественного творчества, участие в сохранении, возрождении и развитии народных художественных промыслов в городском округе</t>
  </si>
  <si>
    <t>сохранение, использование и популяризация объектов культурного наследия (памятников истории и культуры), находящихся в собственности городского округа, охрана объектов культурного наследия (памятников истории и культуры) местного (муниципального) значения</t>
  </si>
  <si>
    <t>обеспечение условий для развития на территории городского округа физической культуры, школьного спорта и массового спорта, организация проведения официальных физкультурно-оздоровительных и спортивных мероприятий городского округа</t>
  </si>
  <si>
    <t>создание условий для массового отдыха жителей городского округа и организация обустройства мест массового отдыха населения</t>
  </si>
  <si>
    <t>формирование и содержание муниципального архива</t>
  </si>
  <si>
    <t>организация ритуальных услуг и содержание мест захоронения</t>
  </si>
  <si>
    <t>участие в организации деятельности по сбору (в том числе раздельному сбору), транспортированию, обработке, утилизации, обезвреживанию, захоронению твердых коммунальных отходов</t>
  </si>
  <si>
    <t>утверждение генеральных планов городского округа, правил землепользования и застройки, утверждение подготовленной на основе генеральных планов городского округа документации по планировке территории, выдача разрешений на строительство (за исключением случ</t>
  </si>
  <si>
    <t>утверждение схемы размещения рекламных конструкций, выдача разрешений на установку и эксплуатацию рекламных конструкций на территории городского округа, аннулирование таких разрешений, выдача предписаний о демонтаже самовольно установленных рекламных конс</t>
  </si>
  <si>
    <t>присвоение адресов объектам адресации, изменение, аннулирование адресов, присвоение наименований элементам улично-дорожной сети (за исключением автомобильных дорог федерального значения, автомобильных дорог регионального или межмуниципального значения), н</t>
  </si>
  <si>
    <t>организация и осуществление мероприятий по территориальной обороне и гражданской обороне, защите населения и территории городского округа от чрезвычайных ситуаций природного и техногенного характера, включая поддержку в состоянии постоянной готовности к и</t>
  </si>
  <si>
    <t>создание, содержание и организация деятельности аварийно-спасательных служб и (или) аварийно-спасательных формирований на территории городского округа</t>
  </si>
  <si>
    <t>создание, развитие и обеспечение охраны лечебно-оздоровительных местностей и курортов местного значения на территории муниципального, городского округа, а также осуществление муниципального контроля в области охраны и использования особо охраняемых природных территорий местного значения;</t>
  </si>
  <si>
    <t>осуществление мероприятий по обеспечению безопасности людей на водных объектах, охране их жизни и здоровья</t>
  </si>
  <si>
    <t>создание условий для расширения рынка сельскохозяйственной продукции, сырья и продовольствия, содействие развитию малого и среднего предпринимательства, оказание поддержки социально ориентированным некоммерческим организациям, благотворительной деятельнос</t>
  </si>
  <si>
    <t>организация и осуществление мероприятий по работе с детьми и молодежью в городском округе</t>
  </si>
  <si>
    <t>осуществление в пределах, установленных водным законодательством Российской Федерации, полномочий собственника водных объектов, установление правил использования водных объектов общего пользования для личных и бытовых нужд и информирование населения об ог</t>
  </si>
  <si>
    <t>оказание поддержки гражданам и их объединениям, участвующим в охране общественного порядка, создание условий для деятельности народных дружин</t>
  </si>
  <si>
    <t>осуществление муниципального лесного контроля</t>
  </si>
  <si>
    <t>обеспечение выполнения работ, необходимых для создания искусственных земельных участков для нужд городского округа, проведение открытого аукциона на право заключить договор о создании искусственного земельного участка в соответствии с федеральным законом</t>
  </si>
  <si>
    <t>осуществление мер по противодействию коррупции в границах городского округа</t>
  </si>
  <si>
    <t>организация в соответствии с Федеральным законом от 24 июля 2007 года N 221-ФЗ "О государственном кадастре недвижимости" выполнения комплексных кадастровых работ и утверждение карты-плана территории</t>
  </si>
  <si>
    <t>1.2. Расходные обязательства, возникшие в результате принятия нормативных правовых актов городского округа, заключения договоров (соглашений) в рамках реализации полномочий органов местного самоуправления городского округа по решению вопросов местного зна</t>
  </si>
  <si>
    <t>установление официальных символов муниципального образования</t>
  </si>
  <si>
    <t>создание муниципальных предприятий и учреждений, осуществление финансового обеспечения деятельности муниципальных казенных учреждений и финансового обеспечения выполнения муниципального задания бюджетными и автономными муниципальными учреждениями, а также</t>
  </si>
  <si>
    <t>установление тарифов на услуги, предоставляемые муниципальными предприятиями и учреждениями, и работы, выполняемые муниципальными предприятиями и учреждениями, если иное не предусмотрено федеральными законами</t>
  </si>
  <si>
    <t>полномочия по организации теплоснабжения, предусмотренными Федеральным законом "О теплоснабжении"</t>
  </si>
  <si>
    <t>полномочиями в сфере водоснабжения и водоотведения, предусмотренными Федеральным законом "О водоснабжении и водоотведении"</t>
  </si>
  <si>
    <t xml:space="preserve">полномочиями в сфере стратегического планирования, предусмотренными Федеральным законом от 28 июня 2014 года N 172-ФЗ "О стратегическом планировании в Российской Федерации"
полномочиями в сфере стратегического планирования, предусмотренными Федеральным законом от 28 июня 2014 года N 172-ФЗ "О стратегическом планировании в Российской Федерации"
</t>
  </si>
  <si>
    <t>организационное и материально-техническое обеспечение подготовки и проведения муниципальных выборов, местного референдума, голосования по отзыву депутата, члена выборного органа местного самоуправления, выборного должностного лица местного самоуправления,</t>
  </si>
  <si>
    <t>принятие и организация выполнения планов и программ комплексного социально-экономического развития муниципального образования, а также организация сбора статистических показателей, характеризующих состояние экономики и социальной сферы муниципального обра</t>
  </si>
  <si>
    <t>разработка и утверждение программ комплексного развития систем коммунальной инфраструктуры поселений, городских округов, программ комплексного развития транспортной инфраструктуры поселений, городских округов, программ комплексного развития социальной инф</t>
  </si>
  <si>
    <t>учреждение печатного средства массовой информации для опубликования муниципальных правовых актов, обсуждения проектов муниципальных правовых актов по вопросам местного значения, доведения до сведения жителей муниципального образования официальной информац</t>
  </si>
  <si>
    <t>осуществление международных и внешнеэкономических связей в соответствии с федеральными законами</t>
  </si>
  <si>
    <t>организация профессионального образования и дополнительного профессионального образования выборных должностных лиц местного самоуправления, членов выборных органов местного самоуправления, депутатов представительных органов муниципальных образований, муни</t>
  </si>
  <si>
    <t>утверждение и реализация муниципальных программ в области энергосбережения и повышения энергетической эффективности, организация проведения энергетического обследования многоквартирных домов, помещения в которых составляют муниципальный жилищный фонд в гр</t>
  </si>
  <si>
    <t>иные полномочия в соответствии с настоящим Федеральным законом, уставами муниципальных образований</t>
  </si>
  <si>
    <t xml:space="preserve">1.3. Расходные обязательства, возникшие в результате принятия нормативных правовых актов городского округа, заключения договоров (соглашений) в рамках реализации органами местного самоуправления городского округа прав на решение вопросов, не отнесенных к </t>
  </si>
  <si>
    <t>создание музеев городского округа</t>
  </si>
  <si>
    <t>создание муниципальных образовательных организаций высшего образования</t>
  </si>
  <si>
    <t>участие в осуществлении деятельности по опеке и попечительству</t>
  </si>
  <si>
    <t>создание условий для осуществления деятельности, связанной с реализацией прав местных национально-культурных автономий на территории городского округа</t>
  </si>
  <si>
    <t>оказание содействия национально-культурному развитию народов Российской Федерации и реализации мероприятий в сфере межнациональных отношений на территории городского округа</t>
  </si>
  <si>
    <t>создание муниципальной пожарной охраны</t>
  </si>
  <si>
    <t>создание условий для развития туризма</t>
  </si>
  <si>
    <t>оказание поддержки общественным наблюдательным комиссиям, осуществляющим общественный контроль за обеспечением прав человека и содействие лицам, находящимся в местах принудительного содержания</t>
  </si>
  <si>
    <t>оказание поддержки общественным объединениям инвалидов, а также созданным общероссийскими общественными объединениями инвалидов организациям в соответствии с Федеральным законом от 24 ноября 1995 года N 181-ФЗ "О социальной защите инвалидов в Российской Ф</t>
  </si>
  <si>
    <t>осуществление мероприятий, предусмотренных Федеральным законом "О донорстве крови и ее компонентов"</t>
  </si>
  <si>
    <t>создание условий для организации проведения независимой оценки качества оказания услуг организациями в порядке и на условиях, которые установлены федеральными законами</t>
  </si>
  <si>
    <t>предоставление гражданам жилых помещений муниципального жилищного фонда по договорам найма жилых помещений жилищного фонда социального использования в соответствии с жилищным законодательством</t>
  </si>
  <si>
    <t>осуществление мероприятий по отлову и содержанию безнадзорных животных, обитающих на территории городского округа</t>
  </si>
  <si>
    <t>осуществление мероприятий в сфере профилактики правонарушений, предусмотренных Федеральным законом "Об основах системы профилактики правонарушений в Российской Федерации"</t>
  </si>
  <si>
    <t>1.3.2. по участию в осуществлении государственных полномочий (не переданных в соответствии со статьей 19 Федерального закона от 06.10.2003 № 131-ФЗ "Об общих принципах организации местного самоуправления в Российской Федерации"), если это участие предусмо</t>
  </si>
  <si>
    <t>1.3.3. по реализации вопросов, не отнесенных к компетенции органов местного самоуправления других муниципальных образований, органов государственной власти и не исключенных из их компетенции федеральными законами и законами субъектов Российской Федерации,</t>
  </si>
  <si>
    <t>1.4. Расходные обязательства, возникшие в результате принятия нормативных правовых актов городского округа, заключения договоров (соглашений) в рамках реализации органами местного самоуправления городского округа отдельных государственных полномочий, пере</t>
  </si>
  <si>
    <t>на определение перечня должностных лиц, уполномоченных составлять протоколы об административных правонарушениях, предусмотренных законами субъектов Российской Федерации, создание комиссий по делам несовершеннолетних и защите их прав и организации деятельн</t>
  </si>
  <si>
    <t>осуществление государственных полномочий по дополнительному финансовому обеспечению мероприятий по организации питания отдельных категорий обучающихся в муниципальных общеобразовательных организациях и обучающихся в частных общеобразовательных организация</t>
  </si>
  <si>
    <t>осуществление государственных полномочий по выплате компенсации родителям (законным представителям), дети которых посещают образовательные организации (за исключением государственных образовательных организаций, находящихся в ведении Тульской области), ре</t>
  </si>
  <si>
    <t>осуществление государственных полномочий по финансовому обеспечению получения дошкольного образования в частных дошкольных образовательных организациях, дошкольного, начального общего, основного общего, среднего общего образования в частных общеобразовате</t>
  </si>
  <si>
    <t xml:space="preserve">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общедоступного и бесплатного дошкольного, начального общего, основного общего, </t>
  </si>
  <si>
    <t>на реализацию Закона Тульской области "О наделении органов местного самоуправления в Тульской области государственными полномочиями по организации проведения на территории Тульской области мероприятий по предупреждению и ликвидации болезней животных, их л</t>
  </si>
  <si>
    <t>на реализацию Закона Тульской области "О наделении органов местного самоуправления отдельным государственным полномочием по предоставлению меры социальной поддержки родителям (законным представителям) детей, обучающихся по основным общеобразовательным про</t>
  </si>
  <si>
    <t>1.5. Расходные обязательства, возникшие в результате принятия нормативных правовых актов городского округа, заключения соглашений, предусматривающих предоставление межбюджетных трансфертов из бюджета городского округа другим бюджетам бюджетной системы Рос</t>
  </si>
  <si>
    <t xml:space="preserve"> дорожная деятельность в отношении автомобильных дорог местного значения в границах муниципального, городского округа и обеспечение безопасности дорожного движения на них, включая создание и обеспечение функционирования парковок (парковочных мест), осуществление муниципального контроля за сохранностью автомобильных дорог местного значения в границах муниципального, городского округа, организация дорожного движения, а также осуществление иных полномочий в области использования автомобильных дорог и осуществления дорожной деятельности в соответствии с законодательством Российской Федерации
</t>
  </si>
  <si>
    <t xml:space="preserve">редоставление помещения для работы на обслуживаемом административном участке муниципального, городского округа сотруднику, замещающему должность участкового уполномоченного полиции
</t>
  </si>
  <si>
    <t xml:space="preserve">осуществление мероприятий по обеспечению безопасности людей на водных объектах, охране их жизни и здоровья
</t>
  </si>
  <si>
    <t xml:space="preserve"> осуществление муниципального лесного контроля
</t>
  </si>
  <si>
    <t xml:space="preserve"> осуществление международных и внешнеэкономических связей в соответствии с федеральными законами
</t>
  </si>
  <si>
    <t xml:space="preserve"> создание муниципальных образовательных организаций высшего образования
</t>
  </si>
  <si>
    <t>на реализацию Закона Тульской области "О наделении органов местного самоуправления отдельным государственным полномочием по предоставлению меры социальной поддержки родителям (законным представителям) детей, обучающихся по основным общеобразовательным программам в форме семейного образования"</t>
  </si>
  <si>
    <t xml:space="preserve"> дорожная деятельность в отношении автомобильных дорог местного значения в границах муниципального, городского округа и обеспечение безопасности дорожного движения на них, включая создание и обеспечение функционирования парковок (парковочных мест), осуществление муниципального контроля за сохранностью автомобильных дорог местного значения в границах муниципального, городского округа, организация дорожного движения, а также осуществление иных полномочий в области использования автомобильных дорог и осуществления дорожной деятельности в соответствии с законодательством Российской Федерации</t>
  </si>
  <si>
    <t>обеспечение проживающих в муниципальном, городском округе и нуждающихся в жилых помещениях малоимущих граждан жилыми помещениями, организация строительства и содержания муниципального жилищного фонда, создание условий для жилищного строительства, осуществление муниципального жилищного контроля, а также иных полномочий органов местного самоуправления в соответствии с жилищным законодательством</t>
  </si>
  <si>
    <t>организация предоставления общедоступного и бесплатного дошкольного, начального общего, основного общего, среднего общего образования по основным общеобразовательным программам в муниципальных образовательных организациях (за исключением полномочий по финансовому обеспечению реализации основных общеобразовательных программ в соответствии с федеральными государственными образовательными стандартами), организация предоставления дополнительного образования детей в муниципальных образовательных организациях (за исключением дополнительного образования детей, финансовое обеспечение которого осуществляется органами государственной власти субъекта Российской Федерации), создание условий для осуществления присмотра и ухода за детьми, содержания детей в муниципальных образовательных организациях, а также осуществление в пределах своих полномочий мероприятий по обеспечению организации отдыха детей в каникулярное время, включая мероприятия по обеспечению безопасности их жизни и здоровья</t>
  </si>
  <si>
    <t>утверждение генеральных планов муниципального, городского округа, правил землепользования и застройки, утверждение подготовленной на основе генеральных планов муниципального, городского округа документации по планировке территории, выдача градостроительного плана земельного участка, расположенного в границах городского округа, выдача разрешений на строительство (за исключением случаев, предусмотренных Градостроительным кодексом Российской Федерации, иными федеральными законами), разрешений на ввод объектов в эксплуатацию при осуществлении строительства, реконструкции объектов капитального строительства, расположенных на территории муниципального, городского округа, утверждение местных нормативов градостроительного проектирования муниципального, городского округа, ведение информационной системы обеспечения градостроительной деятельности, осуществляемой на территории муниципального, городского округа, резервирование земель и изъятие земельных участков в границах муниципального, городского округа для муниципальных нужд, осуществление муниципального земельного контроля в границах муниципального, городского округа, осуществление в случаях, предусмотренных Градостроительным кодексом Российской Федерации, осмотров зданий, сооружений и выдача рекомендаций об устранении выявленных в ходе таких осмотров нарушений, направление уведомления о соответствии указанных в уведомлении о планируемом строительстве параметров объекта индивидуального жилищного строительства или садового дома установленным параметрам и допустимости размещения объекта индивидуального жилищного строительства или садового дома на земельном участке, уведомления о несоответствии указанных в уведомлении о планируемом строительстве параметров объекта индивидуального жилищного строительства или садового дома установленным параметрам и (или) недопустимости размещения объекта индивидуального жилищного строительства или садового дома на земельном участке, уведомления о соответствии или несоответствии построенных или реконструированных объекта индивидуального жилищного строительства или садового дома требованиям законодательства о градостроительной деятельности при строительстве или реконструкции объектов индивидуального жилищного строительства или садовых домов на земельных участках, расположенных на территориях муниципальных, городских округов, принятие в соответствии с гражданским законодательством Российской Федерации решения о сносе самовольной постройки, решения о сносе самовольной постройки или ее приведении в соответствие с установленными требованиями, решения об изъятии земельного участка, не используемого по целевому назначению или используемого с нарушением законодательства Российской Федерации, осуществление сноса самовольной постройки или ее приведения в соответствие с установленными требованиями в случаях, предусмотренных Градостроительным кодексом Российской Федерации</t>
  </si>
  <si>
    <t xml:space="preserve"> утверждение схемы размещения рекламных конструкций, выдача разрешений на установку и эксплуатацию рекламных конструкций на территории муниципального, городского округа, аннулирование таких разрешений, выдача предписаний о демонтаже самовольно установленных рекламных конструкций на территории муниципального, городского округа, осуществляемые в соответствии с Федеральным законом "О рекламе"</t>
  </si>
  <si>
    <t>создание условий для развития сельскохозяйственного производства, расширения рынка сельскохозяйственной продукции, сырья и продовольствия, содействие развитию малого и среднего предпринимательства, оказание поддержки социально ориентированным некоммерческим организациям, благотворительной деятельности и добровольчеству (волонтерству)</t>
  </si>
  <si>
    <t>осуществление в пределах, установленных водным законодательством Российской Федерации, полномочий собственника водных объектов, установление правил использования водных объектов общего пользования для личных и бытовых нужд и информирование населения об ограничениях использования таких водных объектов, включая обеспечение свободного доступа граждан к водным объектам общего пользования и их береговым полосам</t>
  </si>
  <si>
    <t xml:space="preserve">1.2. Расходные обязательства, возникшие в результате принятия нормативных правовых актов городского округа, заключения договоров (соглашений) в рамках реализации полномочий органов местного самоуправления городского округа по решению вопросов местного зна
</t>
  </si>
  <si>
    <t>принятие устава муниципального образования и внесение в него изменений и дополнений, издание муниципальных правовых актов</t>
  </si>
  <si>
    <t>полномочиями по организации теплоснабжения, предусмотренными Федеральным законом "О теплоснабжении"</t>
  </si>
  <si>
    <t>организационное и материально-техническое обеспечение подготовки и проведения муниципальных выборов, местного референдума, голосования по отзыву депутата, члена выборного органа местного самоуправления, выборного должностного лица местного самоуправления, голосования по вопросам изменения границ муниципального образования, преобразования муниципального образования</t>
  </si>
  <si>
    <t>разработка и утверждение программ комплексного развития систем коммунальной инфраструктуры поселений, городских округов, программ комплексного развития транспортной инфраструктуры поселений, городских округов, программ комплексного развития социальной инфраструктуры поселений, городских округов, требования к которым устанавливаются Правительством Российской Федерации</t>
  </si>
  <si>
    <t>учреждение печатного средства массовой информации для опубликования муниципальных правовых актов, обсуждения проектов муниципальных правовых актов по вопросам местного значения, доведения до сведения жителей муниципального образования официальной информации о социально-экономическом и культурном развитии муниципального образования, о развитии его общественной инфраструктуры и иной официальной информации</t>
  </si>
  <si>
    <t xml:space="preserve"> осуществление международных и внешнеэкономических связей в соответствии с федеральными законами</t>
  </si>
  <si>
    <t xml:space="preserve"> организация профессионального образования и дополнительного профессионального образования выборных должностных лиц местного самоуправления, членов выборных органов местного самоуправления, депутатов представительных органов муниципальных образований, муниципальных служащих и работников муниципальных учреждений, организация подготовки кадров для муниципальной службы в порядке, предусмотренном законодательством Российской Федерации об образовании и законодательством Российской Федерации о муниципальной службе</t>
  </si>
  <si>
    <t>утверждение и реализация муниципальных программ в области энергосбережения и повышения энергетической эффективности, организация проведения энергетического обследования многоквартирных домов, помещения в которых составляют муниципальный жилищный фонд в границах муниципального образования, организация и проведение иных мероприятий, предусмотренных законодательством об энергосбережении и о повышении энергетической эффективности</t>
  </si>
  <si>
    <t>иными полномочиями в соответствии с настоящим Федеральным законом, уставами муниципальных образований</t>
  </si>
  <si>
    <t>создание музеев муниципального округа, городского округа</t>
  </si>
  <si>
    <t>оказание поддержки общественным объединениям инвалидов, а также созданным общероссийскими общественными объединениями инвалидов организациям в соответствии с Федеральным законом от 24 ноября 1995 года N 181-ФЗ "О социальной защите инвалидов в Российской Федерации"</t>
  </si>
  <si>
    <t>осуществление деятельности по обращению с животными без владельцев, обитающими на территориях муниципального округа, городского округа</t>
  </si>
  <si>
    <t xml:space="preserve"> 05</t>
  </si>
  <si>
    <t>осуществление государственных полномочий по финансовому обеспечению получения дошкольного образования в частных дошкольных образовательных организациях, дошкольного, начального общего, основного общего, среднего общего образования в частных общеобразовательных организациях, осуществляющих образовательную деятельность по имеющим государственную аккредитацию основным общеобразовательным программам, для возмещения затрат, включая расходы на оплату труда, приобретение учебников и учебных пособий, средств обучения, игр, игрушек (за исключением расходов на содержание зданий и оплату коммунальных услуг)"е</t>
  </si>
  <si>
    <t xml:space="preserve">1) Федеральный закон от 02.04.2014 N 44-ФЗ "Об участии граждан в охране общественного порядка"
 Глава 4. Правовая и социальная защита народных дружинников и внештатных сотрудников полиции;
2) Федеральный закон от 06.10.2003 № 131-ФЗ "Об общих принципах организации местного самоуправления в Российской Федерации" </t>
  </si>
  <si>
    <t xml:space="preserve">1) гл.4
2) п 7.1, ч1, ст16 </t>
  </si>
  <si>
    <t>1) 03.07.2014, не установлен
2) 06.10.2003, не установлен</t>
  </si>
  <si>
    <t>1)  Постановление администрации г. Тулы от 04.08.2017 № 2478 "О проведении ежегодного смотра-конкурса на звание "Лучший участковый уполномоченный полиции города Тулы" ;                                                                                                                                                                                                                                                
2) Постановление администрации г. Тулы от 27.07.2015 № 4000 "О конкурсе "Лучший народный дружинник муниципального образования город Тула";
3) Постановление администрации г. Тулы от 15.03.2023 № 112
"Об оказании поддержки (материального стимулирования) граждан, участвующих в охране общественного порядка в составе народных дружин или общественных объединений правоохранительной направленности на территории муниципального образования город Тула"</t>
  </si>
  <si>
    <t>1) Федеральный закон от 06.10.2003 № 131-ФЗ "Об общих принципах организации местного самоуправления в Российской Федерации"; 
2) Федеральный закон от 25.06.2002 № 73-ФЗ "Об объектах культурного наследия (памятниках истории и культуры) народов Российской Федерации"</t>
  </si>
  <si>
    <t>1) п 18, ч1, ст16 ; 
2) в целом</t>
  </si>
  <si>
    <t>1) в целом</t>
  </si>
  <si>
    <t xml:space="preserve">1) Постановление правительства Тульской области от 06.08.2021 N 485 "Об утверждении Правил предоставления и распределения иных межбюджетных трансфертов бюджетам муниципальных районов (городских округов) Тульской области из бюджета Тульской области на выполнение работ на объектах коммунальной инфраструктуры";
2) Закон Тульской области от 21.12.2011 № 1708-ЗТО "О бесплатном предоставлении земельных участков в собственность гражданам, имеющим трех и более детей"
3)  Постановление правительства Тульской области от 02.11.2023 N 675 "Об утверждении Правил предоставления субсидий бюджету муниципального образования город Тула из бюджета Тульской области на реализацию проекта "Строительство объектов водоснабжения г. Тулы";
</t>
  </si>
  <si>
    <t>1) в целом; 
2) в целом.</t>
  </si>
  <si>
    <t xml:space="preserve">1) Постановление Правительства Тульской области от 22.05.2023 N 277 "О внесении изменений и дополнений в Постановление правительства Тульской области от 17.12.2013 N 755" (вместе с "Правилами предоставления и распределения субсидий из бюджета Тульской области бюджетам муниципальных образований Тульской области на создание туристской инфраструктуры на территории муниципальных образований Тульской области", "Правилами предоставления субсидии из бюджета Тульской области бюджетам муниципальных образований Тульской области на государственную поддержку региональных программ по проектированию туристского кода центра города")
</t>
  </si>
  <si>
    <t>1) Федеральный закон от 06.10.2003 № 131-ФЗ "Об общих принципах организации местного самоуправления в Российской Федерации"; 
2) Федеральный закон от 26.02.1997 № 31-ФЗ  "О мобилизационной подготовке и мобилизации в Российской Федерации";
3) Постановление правительства Российской Федерации от 24.12.1996 № 1539-89 "Об утверждении Положения о финансировании мероприятий по мобилизационной подготовке экономики"</t>
  </si>
  <si>
    <t xml:space="preserve">1) в целом;
2) в целом;                          3) в целом;                           4) в целом;                                     5) в целом;                         6) в целом;                    7) в целом;                       8) в целом;
9) в целом;
10) в целом
</t>
  </si>
  <si>
    <t xml:space="preserve">1) 07.05.2015, не установлен;
2) 07.12.2018, не установлен;                     3) 06.08.2015, не установлен;
4) 07.06.2021, не установлен;                    5) 25.05.2016, не установлен;                   6) 06.02.2017, не установлен;              7) 27.03.2017, не установлен;                 7) 04.07.2018, не установлен;                  8) 12.04.2019, не установлен;             9) 06.04.2020, не установлен;                10) 22.04.2020, не установлен                   
</t>
  </si>
  <si>
    <t xml:space="preserve">1) Закон Тульской области от 10.07.2014 №2168-ЗТО "О регулировании отдельных правоотношений, связанных с организацией и деятельностью органов местного самоуправления на территории Тульской области";
2) Закон Тульской области от 11.11.2005 № 639-ЗТО "О межбюджетных отношениях между органами государственной власти Тульской области и органами местного самоуправления муниципальных образований Тульской области";
3) Закон Тульской области от 25.07.2005 № 609-ЗТО "О ежемесячной доплате к пенсии лицам, замещавшим государственные должности Тульской области и муниципальные должности в Тульской области"; 
4) Закон Тульской области от 25.07.2005 № 610-ЗТО "О пенсии за выслугу лет государственным гражданским служащим Тульской области и муниципальным служащим в Тульской области";
5) Постановление администрации Тульской области от 29.06.2011 № 512 "Об организации ипроведении мониторинга качества управления муниципальными финансами и платежеспособности.
</t>
  </si>
  <si>
    <t>установление, изменение и отмена местных налогов и сборов муниципального, городского округа</t>
  </si>
  <si>
    <t xml:space="preserve">1)Постановление администрации г. Тулы от 20.12.2010 № 3971 "Об утверждении Порядка создания, реорганизации, изменения типа и ликвидации муниципальных учреждений, а также утверждения уставов муниципальных учреждений и внесения в них изменений";
2) Постановление администрации г. Тулы от 18.09.2015 №4937"Об утверждении Порядка формирования муниципального задания на оказание муниципальных услуг (выполнение работ) в отношении муниципальных учреждений муниципального образования город Тула и финансового обеспечения выполнения муниципального задания";
3) Постановление администрации г. Тулы от 14.10.2013№ 3368
"Об установлении повышающего коэффициента к окладу работникам муниципальных культурно-досуговых учреждений (клубов)".
</t>
  </si>
  <si>
    <t xml:space="preserve">1) Постановление администрации г. Тулы от 20.12.2010 № 3971 "Об утверждении Порядка создания, реорганизации, изменения типа и ликвидации муниципальных учреждений, а также утверждения уставов муниципальных учреждений и внесения в них изменений";
2) Постановление администрации г. Тулы от 18.09.2015 № 4937"Об утверждении Порядка формирования муниципального задания на оказание муниципальных услуг (выполнение работ) в отношении муниципальных учреждений муниципального образования город Тула и финансового обеспечения выполнения муниципального задания";
3) Постановление администрации г. Тулы от 14.10.2013 № 3368 "Об установлении повышающего коэффициента к окладу работникам муниципальных культурно-досуговых учреждений (клубов)"                               
</t>
  </si>
  <si>
    <t xml:space="preserve">1) в целом;
2) в целом;
3) в целом                   
</t>
  </si>
  <si>
    <t xml:space="preserve">1) 01.01.2011, не установлен;
2) 01.01.2016, не установлен;
3) 01.06.2013 - 27.07.2023                
</t>
  </si>
  <si>
    <t xml:space="preserve"> организация и осуществление мероприятий по мобилизационной подготовке муниципальных предприятий и учреждений, находящихся на территории муниципального, городского округа</t>
  </si>
  <si>
    <t>Федеральный закон от 12.06.2002 № 67-ФЗ "Об основных гарантиях избирательных прав и права на участие в референдуме граждан Российской Федерации"</t>
  </si>
  <si>
    <t>ст. 57</t>
  </si>
  <si>
    <t xml:space="preserve">Закон Тульской области от 08.07.2008 № 1055-ЗТО "О регулировании отдельных правоотношений, связанных с выборами депутатов представительных органов муниципальных образований, членов иных выборных органов местного самоуправления" </t>
  </si>
  <si>
    <t>п. 3, ст. 28</t>
  </si>
  <si>
    <t>15.06.2002, не установлен</t>
  </si>
  <si>
    <t>10.07.2008, не установлен</t>
  </si>
  <si>
    <t xml:space="preserve">1) в целом;
2) в целом                         
</t>
  </si>
  <si>
    <t>1) в целом; 
2) в целом;
3) в целом</t>
  </si>
  <si>
    <t>1) 08.08.2017, не установлен;
2) 31.07.2015 - не установлен;
3) 15.03.2023, не установлен</t>
  </si>
  <si>
    <t>1) в целом;                                                                              2) в целом</t>
  </si>
  <si>
    <t xml:space="preserve">1) 22.07.2014, не установлен;
2) 01.01.2006, не установлен;
3) 08.08.2005, не установлен; 
4) 14.08.2005, не установлен; 
5) 07.07.2011, не установлен
</t>
  </si>
  <si>
    <t xml:space="preserve">1) в целом;
2) в целом; 
3) в целом; 
4) в целом;
5) в целом 
</t>
  </si>
  <si>
    <t xml:space="preserve">1) в целом
</t>
  </si>
  <si>
    <t xml:space="preserve">1) 22.05.2023 не определен
</t>
  </si>
  <si>
    <t>отчетный 2023 г</t>
  </si>
  <si>
    <t>текущий 2024 г</t>
  </si>
  <si>
    <t>очередной 2025 г</t>
  </si>
  <si>
    <t>2027 г</t>
  </si>
  <si>
    <t>2026г</t>
  </si>
  <si>
    <t xml:space="preserve">1) Постановление правительства Тульской области от 31.10.2014 № 542
«Об утверждении тарифов на перевозки пассажиров и багажа автомобильным транспортом и городским наземным электрическим транспортом и стоимости месячных проездных билетов»; 
2)Постановление правительства Тульской области от 24.01.2023 N 21 "Об утверждении Правил предоставления субсидии из бюджета Тульской области бюджету муниципального образования город Тула в целях реализации мероприятий по модернизации пассажирского транспорта в городских агломерациях";
3)  Постановление правительства Тульской области от 29.08.2023 N 521 "Об утверждении детализированного перечня мероприятий, реализуемых в рамках мероприятий, одобренных президиумом (штабом) Правительственной комиссии по региональному развитию в Российской Федерации, источником финансового обеспечения расходов на реализацию которых являются бюджетные кредиты, предоставляемые Федеральным казначейством бюджетам субъектов Российской Федерации за счет временно свободных средств единого счета федерального бюджета"
4) Постановление правительства Тульской области от 18.02.2021 N 59 "Об утверждении регулируемых тарифов на перевозки пассажиров и багажа по муниципальным и межмуниципальным маршрутам регулярных перевозок в границах Тульской области"
5) Постановление правительства Тульской области от 15.07.2024 N 339  "Об утверждении Правил предоставления и методики распределения иных межбюджетных трансфертов из бюджета Тульской области бюджету муниципального образования город Тула на организацию новых муниципальных маршрутов регулярных перевозок по регулируемым тарифам"
</t>
  </si>
  <si>
    <t>1) в целом;
2) в целом;
3) в целом;
4) в целом;
5) в целом</t>
  </si>
  <si>
    <t>1) 01.01.2015, не установлен;
2) 24.01.2023, не установлен;
3) 29.08.2023, не установлен;
4) 01.03.2021, не установлен;
5) 15.07.2024, не установлен</t>
  </si>
  <si>
    <t xml:space="preserve">1) Федеральный закон от 06.10.2003 № 131-ФЗ "Об общих принципах организации местного самоуправления в Российской Федерации",
2) Федеральный закон от 31.03.1999 N 69-ФЗ
"О газоснабжении в Российской Федерации"
3) Федеральный закон от 07.12.2011 N 416-ФЗ  "О водоснабжении и водоотведении"
4) Федеральный закон от 27.07.2010 N 190-ФЗ "О теплоснабжении"
5) Постановление Правительства РФ от 31.03.2023 N 525 "Об утверждении Правил предоставления Федеральным казначейством бюджетам субъектов Российской Федерации бюджетных кредитов за счет временно свободных средств единого счета федерального бюджета и о внесении изменения в пункт 12(1) Положения о Правительственной комиссии по региональному развитию в Российской Федерации"
6) Постановление Правительства РФ от 14.07.2021 N 1190 "Об утверждении Правил предоставления, использования и возврата субъектами Российской Федерации бюджетных кредитов, полученных из федерального бюджета на финансовое обеспечение реализации инфраструктурных проектов"
</t>
  </si>
  <si>
    <t>1) п 4, ч1, ст16;
2) ст.8.1, ст.13, ст.28 
3) в целом
4) в целом
5) в целом
6) в целом</t>
  </si>
  <si>
    <t xml:space="preserve">1) 06.10.2003,
не установлен;
2) 05.04.1999,
не установлен
3) 01.09.2024 - 31.12.2024
4) 19.08.2024 - 31.12.2024
5) 27.04.2023- не установлен
6) 08.06.2024- не установлен
</t>
  </si>
  <si>
    <t xml:space="preserve">1) Федеральный закон от 06.10.2003 № 131-ФЗ "Об общих принципах организации местного самоуправления в Российской Федерации";
2) Постановление правительства Российской Федерации от 10.02.2017 № 169 "Об утверждении Правил предоставления и распределения субсидий из федерального бюджета бюджетам субъектов Российской Федерации на поддержку государственных программ субъектов Российской Федерации и муниципальных программ формирования современной городской среды"
3) Постановление правительства Тульской области от 04.06.2021 N 319 "Об утверждении Порядка предоставления иных межбюджетных трансфертов из бюджета Тульской области бюджетам муниципальных образований Тульской области на выполнение на общественных территориях мероприятий по благоустройству и (или) ремонту инженерных коммуникаций"
</t>
  </si>
  <si>
    <t xml:space="preserve">1) п 25, ч1, ст16 ;
2) в целом;
3) в целом;                       </t>
  </si>
  <si>
    <t>1) 06.10.2003, не установлен;
2) 22.02.2017, не установлен;
3) 06.10.2023 - не установлен</t>
  </si>
  <si>
    <t xml:space="preserve">1) в целом;
2) в целом;
</t>
  </si>
  <si>
    <t xml:space="preserve">1) Постановление правительства Тульской области от 04.06.2021 № 319 "Об утверждении Порядка предоставления иных межбюджетных трансфертов из бюджета Тульской области бюджетам муниципальных образований Тульской области на выполнение на общественных территориях мероприятий по благоустройству и (или) ремонту инженерных коммуникаций"
</t>
  </si>
  <si>
    <t xml:space="preserve">1) 04.06.2021,  не установлен;
</t>
  </si>
  <si>
    <t xml:space="preserve">1) Постановление администрации города Тулы от 05.05.2015 № 2354 "Об обеспечении первичных мер пожарной безопасности на территории муниципального образования город Тула";
2) Постановление администрации города Тулы от 07.12.2018 № 4445 "О пунктах временного размещения населения";                                                                                   3) Постановление администрации города Тулы  от 06.08.2015 № 4117 "О создании и использовании резерва финансовых и материальных ресурсов для ликвидации чрезвычайных ситуаций на территории муниципальногообразования город Тула";                                                                   4) Постановление администрации города Тулы от 04.06.2021 № 1093 "О создании и использовании резерва финансовых и материальных ресурсов для ликвидации чрезвычайных ситуаций на территории муниципального образования город Тула";                                                                                   5) Постановление администрации города Тулы от 23.05.2016 № 2209 "Об утверждении Положения о порядке оповещения и информирования населения муниципального образования город Тула об угрозе возникновения или возникновении чрезвычайных ситуаций мирного и военного времени";                                                                                                             6) Постановление администрации города Тулы от 06.02.2017 № 274 "О закреплении на праве оперативного управления за муниципальным учреждением "Центр гражданской защиты и спасательных работ города Тулы" муниципального недвижимого имущества;                                                                     7) Постановление администрации города Тулы от 27.03.2017 № 864 "О закреплении на праве оперативного управления за муниципальным учреждением "Центр гражданской защиты и спасательных работ города Тулы" муниципального недвижимого имущества;                                                                               8) Постановление администрации города Тулы от 04.07.2018 № 2315"О закреплении на праве оперативного управления за муниципальным учреждением "Центр гражданской защиты и спасательных работ города Тулы" муниципального недвижимого имущества;                                                                             9) Постановление администрации города Тулы от 12.04.2019 № 1228"О закреплении на праве оперативного управления за муниципальным учреждением "Центр гражданской защиты и спасательных работ города Тулы" муниципального недвижимого имущества расположенного по адресу: г.Тула, на территории ЦПКиО им.П,П, Белоусова;                                                                       10) Постановление администрации города Тулы от 06.04.2020 № 1148"О закреплении на праве оперативного управления за муниципальным учреждением "Центр гражданской защиты и спасательных работ города Тулы" муниципального недвижимого имущества; 10) Постановление администрации города Тулы от 22.04.2020 № 1338"О закреплении на праве оперативного управления за муниципальным учреждением "Центр гражданской защиты и спасательных работ города Тулы" муниципального недвижимого имущества расположенного по адресу: г.Тула, Центральный район, ул.Станиславского-ул.Некрасова
</t>
  </si>
  <si>
    <t xml:space="preserve">1) в целом;
2) в целом; 
3) в целом;
4) в целом;
5) в целом;
</t>
  </si>
  <si>
    <t xml:space="preserve">1) Федеральный закон от 06.10.2003 № 131-ФЗ "Об общих принципах организации местного самоуправления в Российской Федерации"; 
2) Федеральный закон от 04.12.2007 № 329-ФЗ "О физической культуре и спорте в Российской Федерации"
</t>
  </si>
  <si>
    <t xml:space="preserve">1) п 19, ч1, ст16 ; 
2) в целом;
</t>
  </si>
  <si>
    <t xml:space="preserve">1) 06.10.2003, не установлен; 
2) 30.03.2008, не установлен
</t>
  </si>
  <si>
    <t xml:space="preserve">1) в целом
2) в целом
3) в целом
 </t>
  </si>
  <si>
    <t xml:space="preserve">1) Распоряжение администрации города Тулы от 05.05.2023 № 1/2338-р "Об организации безопасного отдыха населения на водных объектах в муниципальном образовании город Тула в 2023 году";
2) Распоряжение администрации города Тулы от 24.04.2024 № 1/2583-р "Об организации безопасного отдыха населения на водных объектах в муниципальном образовании город Тула в 2024 году"
</t>
  </si>
  <si>
    <t>1) 05.05.2023 - не установлен;
2) 24.04.2024 - не установлен</t>
  </si>
  <si>
    <t xml:space="preserve">1) 24.09.2015 - 01.01.2024;
2) 27.07.2009, не установлен
3) 20.02.2021- не установлен
</t>
  </si>
  <si>
    <t xml:space="preserve">1) Постановление правительства Тульской области от 24.09.2015 № 433 "Об утверждении правил предоставления  субсидий из бюджета Тульской области бюджетам муниципальных образований Тульской области  на реализацию проекта "Народный бюджет";
2) Постановление правительства Тульской области от 20.02.2021 №63 "Об утверждении положения о проекте "Народный бюджет" в Тульской области"
3) Постановление правительства Тульской области от 07.04.2023 №181 "Об утверждении Правил предоставления в 2023 году иных межбюджетных трансфертов бюджетам муниципальных районов (городских округов) из бюджета Тульской области на устранение дефектов и повреждений асфальтобетонного покрытия автомобильных дорог местного значения"
4) Постановление правительства Тульской области от 21.03.2024 №124 "Об утверждении Правил предоставления и распределения в 2024 году иных межбюджетных трансфертов из бюджета Тульской области бюджетам муниципальных районов (городских округов) на устранение дефектов и повреждений асфальтобетонного покрытия автомобильных дорог местного значения (ямочный ремонт)"
5) Постановление правительства Тульской области от 29.01.2015 N 18 "Об утверждении Порядка принятия решения о подготовке и реализации бюджетных инвестиций в объекты капитального строительства государственной собственности Тульской области или приобретение объектов недвижимого имущества в государственную собственность Тульской области"
</t>
  </si>
  <si>
    <t xml:space="preserve">1) Постановление правительства Тульской области от 24.09.2015 № 433 "Об утверждении правил предоставления  субсидий из бюджета Тульской области бюджетам муниципальных образований Тульской области  на реализацию проекта "Народный бюджет";
2) Закон Тульской области от 13.07.2009 № 1306-ЗТО "О физической культуре и спорте "
3) Постановление правительства Тульской области от 20.02.2021 N 63 "Об утверждении Положения о региональном проекте "Народный бюджет" в Тульской области"
</t>
  </si>
  <si>
    <t xml:space="preserve"> Решение Тульской городской Думы от 27.09.2019 № 1/3
"О структуре Тульской городской Думы 6-го созыва"
 Решение Тульской городской Думы от 26.09.2024 № 1/3
"О структуре Тульской городской Думы 7-го созыва"</t>
  </si>
  <si>
    <t>27.09.2019, не установлен
26.09.2024, не установлен</t>
  </si>
  <si>
    <t>17.06.2024, не установлен</t>
  </si>
  <si>
    <t xml:space="preserve">1) Решение Тульской городской Думы от 26.04.2023 № 48/1053
"Об утверждении структуры администрации муниципального образования город Тула"
2)Решение Тульской городской Думы от 29.11.2023 № 55/1225
"Об утверждении структуры администрации муниципального образования город Тула"
3)  Решение Тульской городской Думы от 24.04.2024 № 60/1342
"Об утверждении структуры администрации муниципального образования город Тула"
</t>
  </si>
  <si>
    <t xml:space="preserve">1) в целом;
2) в целом;
3) в целом
</t>
  </si>
  <si>
    <t>1) 26.04.2023 - 28.11.2023;
2) 29.11.2023- 23.04.2024;
3) 24.04.2024, не установлен</t>
  </si>
  <si>
    <t xml:space="preserve">1) Постановление администрации г. Тулы от 26.03.2018 N 1016 "О создании административной комиссии муниципального образования город Тула";
2) Постановление главы администрации г. Тулы от 01.10.2021 №1442 "Об образовании и утверждении состава муниципальных комиссий по делам несовершеннолетних и защите их прав муниципального образования город  Тула";
</t>
  </si>
  <si>
    <t xml:space="preserve">1) 26.03.2018,не установлен;
2) 01.10.2021, не установлен;
</t>
  </si>
  <si>
    <t xml:space="preserve">1) Федеральный закон от 06.10.2003 № 131-ФЗ "Об общих принципах организации местного самоуправления в Российской Федерации"
2) Закон Российской Федерации от 14.05.1993 № 4979-1 «О ветеринарии»;
3) Федеральный закон от 27.12.2018 № 498-ФЗ
"Об ответственном обращении с животными и о внесении изменений в отдельные законодательные акты Российской Федерации"
</t>
  </si>
  <si>
    <t xml:space="preserve">1) Закон Тульской области от 07.12.2005 № 655-ЗТО "Об административных комиссиях в Тульской области и о наделении органов местного самоуправления отдельными государственными полномочиями по созданию административных комиссий";
2) Закон Тульской области от 07.12.2005 № 657-ЗТО "О комиссиях по делам несовершеннолетних и защите их прав в Тульской области и наделении органов местного самоуправления отдельными государственными полномочиями по образованию и организации деятельности комиссий по делам несовершеннолетних и защите их прав";
3) Закон Тульской области от 03.06.2013 № 1952-ЗТО "О наделении органов местного самоуправления в Тульской области государственными полномочиями по организации на территории Тульской области мероприятий при осуществлении деятельности по обращению с животными без владельцев"
</t>
  </si>
  <si>
    <t xml:space="preserve">1) п.п.3 п.1 ст.12;
2) п.п.3 п.1 ст.16
3) в целом;
</t>
  </si>
  <si>
    <t xml:space="preserve">1)  01.01.2006 не установлен;
2) 01.01.2006, не установлен
3) 01.07.2013, не установлен;
</t>
  </si>
  <si>
    <t>1) п. 15, ч. 1, ст. 16.1 
2) в целом;
3) ст. 8</t>
  </si>
  <si>
    <t>1) 06.10.2003, не установлен
2) 17.06.1993. не установлен;
3) 27.12.2018, не установлен</t>
  </si>
  <si>
    <t>Решение Тульской городской Думы от 17.06.2024 г. № 62/1369 "О назначении выборов депутатов Тульской городской Думы седьмого созыва"</t>
  </si>
  <si>
    <t>Уточненный реестр расходных обязательств муниципального образования город Тула на 2025 год и на плановый период 2026 и 2027 годов</t>
  </si>
  <si>
    <t>на осуществление государственного полномочия по финансовому обеспечению реализации дополнительной меры социальной поддержки, предоставляемой отдельным категориям граждан в виде освобождения от платы, взимаемой за присмотр и уход за ребенком в муниципальных образовательных организациях, предоставляющих дошкольное образование, на территории Тульской области, в соответствии с указами Губернатора Тульской области</t>
  </si>
  <si>
    <t xml:space="preserve">Закон Тульской области от 01.04.2024 № 21-ЗТО
"О наделении органов местного самоуправления государственным полномочием по финансовому обеспечению реализации дополнительной меры социальной поддержки, предоставляемой отдельным категориям граждан"
</t>
  </si>
  <si>
    <t>01.01.2024 не установлен</t>
  </si>
  <si>
    <t xml:space="preserve">1) Постановление администрации города Тулы от 23.03.2015 № 1439 "Об утверждении Порядка оказания единовременной материальной помощи жителям муниципального образования город Тула, пострадавшим от пожара";
2) Постановление администрации города Тулы от 11.03.2016 № 914 "О проведении противопожарной опашки на территории муниципального образования город Тула";
3) Постановление администрации города Тулы от 05.05.2015 № 2354 "Об обеспечении первичных мер пожарной безопасности на территории муниципального образования город Тула";
4) Постановление администрации г. Тулы от 23.12.2022 N 679 "Об утверждении Положения об использовании бюджетных ассигнований резервного фонда администрации города Тулы";
5)  Распоряжение администрации г. Тулы от 07.02.2023 N 1/462-р "О подготовке и проведении безаварийного пропуска весенних паводковых вод на территории муниципального образования город Тула в 2023 году";
6)  Распоряжение администрации г. Тулы от 05.02.2024 N 1/540-р "О подготовке и проведении безаварийного пропуска весенних паводковых вод на территории муниципального образования город Тула в 2024 году";
7)  Распоряжение администрации г. Тулы от 03.02.2025 N 1/746-р "О подготовке и проведении безаварийного пропуска весенних паводковых вод на территории муниципального образования город Тула в 2025 году"
</t>
  </si>
  <si>
    <t>1) в целом;
2) в целом; 
3) в целом;
4) в целом;
5) в целом;
6) в целом;
7) в целом</t>
  </si>
  <si>
    <t xml:space="preserve">1)Федеральный закон от 06.10.2003 № 131-ФЗ "Об общих принципах организации местного самоуправления в Российской Федерации"
2)Федеральный закон от 24.07.2007 N 221-ФЗ "О кадастровой деятельности"
</t>
  </si>
  <si>
    <t>1)п 3, ч1, ст16 
2)в целом</t>
  </si>
  <si>
    <t>1) 06.10.2003- не установлен;
2) 01.03.2008 - не установлен</t>
  </si>
  <si>
    <t xml:space="preserve">1) Федеральный закон от 06.10.2003 № 131-ФЗ "Об общих принципах организации местного самоуправления в Российской Федерации";  
2) Федеральный закон от 21.07.2007 № 185-ФЗ "О Фонде содействия реформированию жилищно-коммунального хозяйства";
3) Постановление Госстроя РФ от 27.09.2003 №170 "Об утверждении правил и норм технической эксплуатации жилищного фонда";
4) Постановление правительства РФ от 13.08.2006 №491 "Об утверждении правил содержания общего имущества в многоквартирном доме и правил изменения размера платы за содержание  жилого помещения в случае оказания услуг и выполнения работ по управлению, содержанию и ремонту общего имущества в многоквартирном доме ненадлежащего качества и (или) с перерывами, превышающими установленную продолжительность"
5) Федеральный закон от 29.12.2004 № 188-ФЗ "Жилищный Кодекс Российской Федерации"; 
6) Постановление Правительства Тульской области от 06.08.2024 N 400 "Об утверждении Правил предоставления и методики распределения иных межбюджетных трансфертов из бюджета Тульской области бюджетам муниципальных районов (городских округов) Тульской области на выполнение работ по ремонту общего имущества в многоквартирных домах"
7) Федеральный закон от 29.07.2017 N 218-ФЗ (ред. от 03.02.2025) "О публично-правовой компании "Фонд развития территорий" и о внесении изменений в отдельные законодательные акты Российской Федерации"
 </t>
  </si>
  <si>
    <t>1)п 6, ч1, ст16; 
2) в целом; 
3) в целом;
4) в целом;
5) в целом;
6) в целом;
7) в целом</t>
  </si>
  <si>
    <t>1) 06.10.2003, не установлен; 
2) 07.08.2007, не установлен; 
3) 03.11.2003, не установлен;
4) 30.08.2006 -      31.12.2027;
5) 12.01.2005 -     не установлен;
6) 06.08.2024- не установлен;
7) 30.07.2017 - не установлен</t>
  </si>
  <si>
    <t xml:space="preserve">1) Постановление правительства Тульской области от 24.09.2015 № 433 "Об утверждении правил предоставления  субсидий из бюджета Тульской области бюджетам муниципальных образований Тульской области  на реализацию проекта "Народный бюджет";
2 )Закон Тульской области от 27.06.2013 №1958-ЗТО "О регулировании отдельных правоотношений по вопросам проведения капитального ремонта общего имущества в многоквартирных домах, расположенных на территории Тульской области"; 
3) Постановление правительства Тульской области от 20.02.2021 №63 "Об утверждении положения о проекте "Народный бюджет" в Тульской области
4)  Постановление правительства Тульской области от 20.11.2012 №661 "О Порядке расходования средств резервного фонда правительства Тульской области"
 5) Постановление правительства Тульской области от 20.08.2022 №1469 "Об утверждении Правил предоставления финансовой поддержки на переселение граждан из аварийного жилищного фонда"
6)Постановление Правительства Тульской области от 22.08.2024 N 431"Об утверждении Правил предоставления и методики распределения иного межбюджетного трансферта из бюджета Тульской области бюджету муниципального образования город Тула на обеспечение жилищных прав граждан, переселяемых из жилых помещений в многоквартирном доме, признанном аварийным, расположенном по адресу: г. Тула, п. Трудовой, д. 3"
7) Постановление правительства Тульской области от 06.02.2014 N 50 (ред. от 01.02.2023) "О формировании, предоставлении и распределении субсидий из бюджета Тульской области местным бюджетам в целях софинансирования расходных обязательств"
</t>
  </si>
  <si>
    <t xml:space="preserve">1) Закон Тульской области от 28.11.2024 №18-ЗТО"О перераспределении полномочий между органами местного самоуправления муниципального образования город Тула и органами государственной власти Тульской области"
2) Постановление правительства Тульской области от 23.03.2020 N 124 "Об организации проведения комплексных кадастровых работ на территории Тульской области"
3) Постановление правительства Тульской области от 06.02.2014 N 50 (ред. от 01.02.2023) "О формировании, предоставлении и распределении субсидий из бюджета Тульской области местным бюджетам в целях софинансирования расходных обязательств"
</t>
  </si>
  <si>
    <t>1) в целом
2) в целом
3) в целом</t>
  </si>
  <si>
    <t>1) 01.01.2024 - не установлен;
2) 23.03.2020 - не установлен;
3) 10.02.2014 - не установлен;</t>
  </si>
  <si>
    <t xml:space="preserve">1) в целом;
2) в целом;
3) в целом;
4) в целом;
5) в целом;
5) в целом;
6) в целом;
7) в целом;
</t>
  </si>
  <si>
    <t>1) 24.09.2015 - 01.01.2024;
2)15.07.2013, не установлен;
3) 20.02.2021 - не установлен;
4) 27.11.2012 - не установлен;
5) 02.09.2022 - не установлен;
6) 28.08.2024 - не установлен;
7) 10.02.2011 - не установлен</t>
  </si>
  <si>
    <t xml:space="preserve">1) Постановление правительства Тульской области от 24.09.2015 № 433 "Об утверждении правил предоставления  субсидий из бюджета Тульской области бюджетам муниципальных образований Тульской области  на реализацию проекта "Народный бюджет";
2) Постановление правительства Тульской области от 20.02.2021 № 63 "Об утверждении положения о проекте "Народный бюджет" в Тульской области";
3) Постановление правительства Тульской области от 07.06.2021 N 326 (ред. от 14.06.2024) "Об утверждении Правил предоставления иных межбюджетных трансфертов из бюджета Тульской области бюджету муниципального образования город Тула на мероприятия по благоустройству территории муниципального образования город Тула"
</t>
  </si>
  <si>
    <t xml:space="preserve">1) в целом;
2) в целом;
3) в целом;
</t>
  </si>
  <si>
    <t xml:space="preserve">1) 24.09.2015 - 01.01.2024;
2) 20.02.2021 -  не установлен;
3) 14.06.2024 - не установлен
</t>
  </si>
  <si>
    <t>1) 24.09.2015 - 01.01.2024;
2) 20.02.2021 - не установлен;
3) 10.04.2023 - не установлен;
4) 21.03.2023- не установлен;
5) 27.12.2021 - не установлен</t>
  </si>
  <si>
    <t xml:space="preserve">1) Постановление правительства Тульской области от 26.06.2020 N 359 "Об утверждении Порядка предоставления иных межбюджетных трансфертов из бюджета Тульской области местным бюджетам в целях реализации мероприятий, направленных на социально-экономическое развитие Тульской области"
</t>
  </si>
  <si>
    <t xml:space="preserve">1) Федеральный закон от 06.10.2003 № 131-ФЗ "Об общих принципах организации местного самоуправления в Российской Федерации";
 2) Федеральный закон РФ от 10.01.2002 №7-ФЗ "Об охране окружающей среды";
3)Постановление Правительства РФ от 02.08.2022 N 1370
"О порядке разработки и согласования плана мероприятий, указанных в пункте 1 статьи 16.6, пункте 1 статьи 75.1 и пункте 1 статьи 78.2 Федерального закона "Об охране окружающей среды", субъекта Российской Федерации"
</t>
  </si>
  <si>
    <t xml:space="preserve">1) п 11, 24,  ч1, ст16 ; 
2) в целом;
3) в целом
</t>
  </si>
  <si>
    <t xml:space="preserve">1) 06.10.2003, не установлен; 
2) 12.01.2002, не установлен;
3) 01.09.2022, не установлен;
</t>
  </si>
  <si>
    <t>1) 07.11.2020 - не установлен</t>
  </si>
  <si>
    <t xml:space="preserve">1) Постановление правительства Тульской области от 24.09.2015 № 433 "Об утверждении правил предоставления  субсидий из бюджета Тульской области бюджетам муниципальных образований Тульской области  на реализацию проекта "Народный бюджет";
2) Закон Тульской области от 16.07.2012 № 1788-ЗТО "О регулировании отдельных отношений в сфере  молодежной политики в Тульской области"; 
3) Закон Тульской области от 30.09.2013 № 1989-ЗТО "Об образовании";
4) Постановление правительства Тульской области от 20.02.2021 N 63 "Об утверждении Положения о проекте "Народный бюджет" в Тульской области"
5) Постановление Правительства РФ от 09.12.2017 N 1496 (ред. от 28.11.2024)"О мерах по обеспечению исполнения федерального бюджета"(вместе с "Положением о мерах по обеспечению исполнения федерального бюджета")
(с изм. и доп., вступ. в силу с 01.01.2025)
</t>
  </si>
  <si>
    <t xml:space="preserve">1) в целом; 
2) в целом; 
3) в целом;
4) в целом;
5) в целом;
</t>
  </si>
  <si>
    <r>
      <t>1) 24.09.2015 - 01.01.2024;
2) 30.07.2012, не установлен; 
3) 13.10.2013, не установлен; 
4</t>
    </r>
    <r>
      <rPr>
        <sz val="9"/>
        <color indexed="8"/>
        <rFont val="Times New Roman"/>
        <family val="1"/>
        <charset val="204"/>
      </rPr>
      <t>) 20.02.2021 - не установлен
5) 01.01.2025 - не установлен</t>
    </r>
  </si>
  <si>
    <t xml:space="preserve">1) Решение Тульской городской Думы от 26.12.2007 № 39/880 «О Положении "О порядке владения, пользования и распоряжения имуществом, находящимся в собственности муниципального образования город Тула"
2) Постановление администрации муниципального образования город Тула от 09.08.2016 №3566 "Об утверждении Правил осуществления капитальных вложений  в объекты муниципальной собственности за счет средств бюджета муниципального образования город Тула"
3) Постановление администрации г. Тулы от 23.12.2022 N 679 "Об утверждении Положения об использовании бюджетных ассигнований резервного фонда администрации города Тулы";
</t>
  </si>
  <si>
    <t xml:space="preserve">1)  Постановление администрации города Тулы от 09.08.2016 №3566 "Об утверждении Правил осуществления капитальных вложений в объекты муниципальной собственности за счет средств бюджета муниципального образования город Тула";
2) Решение Тульской городской Думы от 26.12.2007 № 39/880 "О Положении "О порядке владения, пользования и распоряжения имуществом, находящимся в собственности муниципального образования город Тула";
3) Постановление администрации города Тулы от 11.09.2018 №3302 "Об утверждении порядка финансирования расходов, связанных с подготовкой обоснования инвестиций и проведением технологического и ценового аудита обоснования инвестиций в отношении инвестиционных проектов по созданию объектов капитального строительства муниципальной собственности";
4) Постановление администрации города Тулы от 11.09.2018 №3303 "Об утверждении порядка подготовки и согласования проекта решения о заключении контракта, предметом которого является одновременно выполнение работ по проектированию, строительству и вводу в эксплуатацию объектов капитального строительства"
5) Постановление администрации города Тулы от 12.04.2021 №719 "Об утверждении Порядка предоставления из бюджета муниципального образования город Тула субсидии муниципальному унитарному предприятию муниципального образования город Тула "Ремжилхоз" в целях финансового обеспечения затрат по замене сетей и сооружений коммунальной инфраструктуры и обеспечения деятельности";
6) Постановление администрации города Тулы от 29.01.2021 №166 "Об утверждении Порядка принятия решения о подготовке и реализации бюджетных инвестиций, осуществляемых за счет средств бюджета муниципального образования город Тула";
7) Постановление администрации города Тулы от 29.05.2018 № 1886 "Об утверждении Положения о предоставлении индивидуальных источников ресурсоснабжения гражданам, имеющим трех и более детей";
8) Постановление администрации г. Тулы от 01.03.2019 N 659 "Об утверждении Положения о предоставлении индивидуальных источников ресурсоснабжения гражданам, воспитывающим ребенка-инвалида, детей-инвалидов";
9) Концессионное соглашение от 26.10.2023 №ДС/144 "О финансировании, проектировании, строительствеи эксплуатации объектов холодного водоснабжения г. Тулы"
10)Постановление администрации города Тулы от 13.03.2023 №102 "Об утверждении порядка предоставления из бюджета муниципального образования город Тула субсидии муниципальному унитарному предприятию муниципального образования город Тула "Ремжилхоз" в целях финансового обеспечения затрат на выполнение работ на объектах коммунальной инфраструктуры"
11) Постановление администрации города Тулы от 14.10.2024 № 474 "Об утверждении Порядка предоставления из бюджета муниципального образования город Тула субсидии обществу с ограниченной ответственностью "Отдых-71" в целях возмещения части затрат по осуществлению технологического присоединения энергопринимающих устройств объекта (объектов) муниципальной собственности к объектам электросетевого хозяйства"
12) Постановление администрации г. Тулы от 23.12.2022 N 679 "Об утверждении Положения об использовании бюджетных ассигнований резервного фонда администрации города Тулы";
</t>
  </si>
  <si>
    <t xml:space="preserve">1) Решение Тульской городской Думы от 17.07.2013 N 63/1424 
"О муниципальном дорожном фонде муниципального образования город Тула и Порядке формирования и использования бюджетных ассигнований муниципального дорожного фонда муниципального образования город Тула"; 
2) Решение Тульской городской Думы от 31.01.2018 № 47/1156 "О Правилах благоустройства территории муниципального образования город Тула";
3)  Решение Тульской городской Думы от 23.09.2020 № 14/289 "Об утверждении Положения о проекте "Наш город" муниципального образования город Тула";
4)  Постановление администрации города Тулы от 09.08.2016 №3566 "Об утверждении Правил осуществления капитальных вложений в объекты муниципальной собственности за счет средств бюджета муниципального образования город Тула";
5) Постановление администрации города Тулы от 11.09.2018 №3302 "Об утверждении порядка финансирования расходов, связанных с подготовкой обоснования инвестиций и проведением технологического и ценового аудита обоснования инвестиций в отношении инвестиционных проектов по созданию объектов капитального строительства муниципальной собственности";
6) Постановление администрации города Тулы от 11.09.2018 №3303 "Об утверждении порядка подготовки и согласования проекта решения о заключении контракта, предметом которого является одновременно выполнение работ по проектированию, строительству и вводу в эксплуатацию объектов капитального строительства"; 
7) Постановление администрации города Тулы от 29.01.2021 №166 "Об утверждении Порядка принятия решения о подготовке и реализации бюджетных инвестиций, осуществляемых за счет средств бюджета муниципального образования город Тула";
8) Постановление администрации города Тулы от 04.12.2018 №4394 "Об утверждении Порядка ремонта и содержания автомобильных дорог местного значения на территории муниципального образования город Тула";
9)  Постановление администрации города Тулы от 01.09.2017 №2822 "Об утверждении нормативов финансовых затрат на ремонт и содержание автомобильных дорог местного значения при определении размера ассигнований  из бюджета муниципального образования город Тула, предусматриваемых на эти цели";
10) Постановление администрации г. Тулы от 23.12.2022 N 679 "Об утверждении Положения об использовании бюджетных ассигнований резервного фонда администрации города Тулы";
</t>
  </si>
  <si>
    <t xml:space="preserve">1) Постановление администрации города Тулы от 09.08.2016  №3566 "Об утверждении Правил осуществления капитальных вложений в объекты муниципальной собственности за счет средств бюджета муниципального образования город Тула";
2) Постановление администрации города Тулы от 11.09.2018 №3302 "Об утверждении порядка финансирования расходов, связанных с подготовкой обоснования инвестиций и проведением технологического и ценового аудита обоснования инвестиций
 в отношении инвестиционных проектов по созданию объектов капитального строительства муниципальной собственности";
3) Постановление администрации города Тулы от 11.09.2018 №3303 "Об утверждении порядка подготовки и согласования проекта решения о заключении контракта, предметом которого является одновременно выполнение работ по проектированию, строительству и вводу в эксплуатацию объектов капитального строительства";
4) Постановление администрации города Тулы от 09.08.2016 №3566 "Об утверждении Правил осуществления капитальных вложений в объекты муниципальной собственности за счет средств бюджета муниципального образования город Тула";
5) Постановление администрации города Тулы от 29.01.2021 №166 "Об утверждении Порядка принятия решения о подготовке и реализации бюджетных инвестиций, осуществляемых за счет средств бюджета муниципального образования город Тула";
6)  Решение Тульской городской Думы от 23.09.2020 № 14/289 "Об утверждении Положения о проекте "Наш город" муниципального образования город Тула";
7) Постановление администрации города Тулы от 08.06.2021 №1105 "Об утверждении Порядка предоставления из бюджета муниципального образования город Тула субсидии товариществам собственников жилья, товариществам собственников недвижимости, жилищным кооперативам и иным специализированным потребительским кооперативам, а также управляющим организациям в целях финансового обеспечения затрат по проведению капитального ремонта общего имущества  многоквартирных домов";
8) Постановление администрации г. Тулы от 13.05.2022 N 284 "Об утверждении Порядка предоставления из бюджета муниципального образования город Тула субсидий организациям, осуществляющим на территории муниципального образования город Тула деятельность по управлению (обслуживанию) многоквартирными домами, в целях финансового обеспечения затрат на выполнение мероприятий по подготовке многоквартирных домов, признанных в установленном законом порядке аварийными, подлежащими реконструкции или сносу, к отопительному сезону"
9) Постановление администрации г. Тулы от 13.08.2024 N 376 "Об утверждении Порядка предоставления субсидии из бюджета муниципального образования город Тула товариществам собственников жилья, товариществам собственников недвижимости, жилищным кооперативам и иным специализированным потребительским кооперативам, а также управляющим организациям в целях финансового обеспечения затрат на выполнение работ по ремонту общего имущества в многоквартирных домах"
10) Постановление администрации г. Тулы от 23.12.2022 N 679 "Об утверждении Положения об использовании бюджетных ассигнований резервного фонда администрации города Тулы";
</t>
  </si>
  <si>
    <t xml:space="preserve">1) Решение Тульской городской Думы от 25.02.2010 №86/1785 "О Правилах транспортного обслуживания населения в границах муниципального образования город Тула";
2)  Постановление администрации г. Тулы от 06.11.2014 № 3661 "О введении месячного электронного проездного талона для учащихся общеобразовательных учреждений муниципального образования город Тула";
3)  Постановление администрации г. Тулы от 06.11.2014 № 3662 "О введении на территории муниципального образования город Тула электронных проездных билетов";
4) Постановление администрации г. Тулы от 19.10.2015 № 5436 "Об утверждении объема транспортных услуг по маршрутной сети муниципального образования город Тула";
5) Постановление администрации г. Тулы от 14.09.2017 № 2957 "Об утверждении Порядка предоставления из бюджета муниципального образования город Тула субсидии перевозчикам на возмещение выпадающих доходов, недополученных в результате предоставления льгот по оплате проезда учащихся общеобразовательных учреждений муниципального образования город Тула";
6) Постановление администрации г. Тулы от 26.06.2020 N 1989  "Об утверждении Порядка предоставления из бюджета муниципального образования город Тула субсидии муниципальному казенному предприятию муниципального образования город Тула "Тулгорэлектротранс" на финансовое обеспечение деятельности";
7) Постановление администрации города Тулы от 09.08.2016 №3566 "Об утверждении Правил осуществления капитальных вложений в объекты муниципальной собственности за счет средств бюджета муниципального образования город Тула";
8) Постановление администрации города Тулы от 29.01.2021 №166 "Об утверждении Порядка принятия решения о подготовке и реализации бюджетных инвестиций, осуществляемых за счет средств бюджета муниципального образования город Тула"
9) Постановление администрации города Тулы от 29.03.2023 №151 "Об утверждении Порядка предоставления из бюджета муниципального образования город Тула субсидии муниципальному казенному предприятию муниципального образования город Тула "Тулгорэлектротранс" в целях возмещения затрат по уплате лизинговых платежей по договору финансовой аренды (лизинга) с акционерным обществом "Государственная транспортная лизинговая компания", г. Салехард, Ямало-Ненецкий автономный округ, подвижного состава наземного общественного пассажирского транспорта"
10) Постановление администрации города Тулы от 23.10.2023 №565 "Об утверждении порядка предоставления из бюджета муниципального образования город Тула субсидий перевозчикам на возмещение выпадающих доходов, недополученных в результате предоставления льгот по оплате проезда учащихся общеобразовательных учреждений муниципального образования город Тула"
11) Постановление администрации города Тулы от 12.12.2023 №654 "Об утверждении порядка предоставления из бюджета муниципального образования город Тула субсидий муниципальному казенному предприятию муниципального образования город Тула "Тулгорэлектротранс" на реализацию мероприятий по приобретению подвижного состава пассажирского транспорта общего пользования - автобусов"
12) Постановление администрации города Тулы от 12.08.2024 № 374 "Об утверждении Порядка предоставления из бюджета муниципального образования город Тула субсидий юридическим лицам (за исключением государственных (муниципальных) учреждений), индивидуальным предпринимателям, осуществляющим регулярные перевозки пассажиров и багажа по нерегулируемым тарифам в границах муниципального образования город Тула"
 13) Постановление администрации города Тулы от 23.04.2024 № 188 "Об утверждении Порядка предоставления из бюджета муниципального образования город Тула субсидии муниципальному казенному предприятию муниципального образования город Тула "Тулгорэлектротранс" в целях возмещения затрат по уплате лизинговых платежей по договорам финансовой аренды (лизинга) подвижного состава наземного общественного пассажирского транспорта (автобусы)"
 14) Постановление администрации города Тулы от 10.04.2015 № 168 "Об утверждении Порядка предоставления из бюджета муниципального образования город Тула субсидии муниципальному казенному предприятию муниципального образования город Тула "Тулгорэлектротранс" в целях возмещения затрат по уплате лизинговых платежей по договорам финансовой аренды (лизинга) подвижного состава наземного общественного пассажирского транспорта (трамваи)"
15) Постановление администрации г. Тулы от 23.12.2022 N 679 "Об утверждении Положения об использовании бюджетных ассигнований резервного фонда администрации города Тулы";
</t>
  </si>
  <si>
    <t>1)  Постановление администрации г. Тулы от 04.08.2017 № 2478 "О проведении ежегодного смотра-конкурса на звание "Лучший участковый уполномоченный полиции города Тулы" ;                                                                                                                                                                                                                                                
2) Постановление администрации г. Тулы от 27.07.2015 № 4000 "О конкурсе "Лучший народный дружинник муниципального образования город Тула";
3) Постановление администрации г. Тулы от 03.08.2015 № 4080 "О страховании народных дружинников муниципального образования город Тула";
4) Решение Тульской городской Думы от 26.12.2007 № 39/880 «О Положении "О порядке владения, пользования и распоряжения имуществом, находящимся в собственности муниципального образования город Тула";
5) Решение Тульской городской Думы от 25.01.2012 № 40/803 "О Положении"Об управлении образования администрации города Тулы"
6) Постановление администрации г. Тулы от 23.12.2022 N 679 "Об утверждении Положения об использовании бюджетных ассигнований резервного фонда администрации города Тулы";</t>
  </si>
  <si>
    <t xml:space="preserve">1) Решение Тульской городской Думы от 31.01.2018 № 47/1156 "О Правилах благоустройства территории муниципального образования город Тула";
2) Постановление администрации г. Тулы от 23.12.2022 N 679 "Об утверждении Положения об использовании бюджетных ассигнований резервного фонда администрации города Тулы";
</t>
  </si>
  <si>
    <t>1) Постановление администрации г. Тулы от 20.12.2010 № 3971 "Об утверждении Порядка создания, реорганизации, изменения типа и ликвидации муниципальных учреждений, а также утверждения уставов муниципальных учреждений и внесения в них изменений";
2) Постановление администрации г. Тулы от 12.05.2015 №2472 "Об утверждении Положения о межведомственных комиссиях администрации города Тулы, главных управлений администрации города Тулы по соответствующим территориальным округам по организации отдыха, оздоровления и занятости детей на территории муниципального образования город Тула";
3) Постановление администрации г. Тулы от 18.09.2015 №4937"Об утверждении Порядка формирования муниципального задания на оказание муниципальных услуг (выполнение работ) в отношении муниципальных  учреждений муниципального образования город Тула и финансового обеспечения выполнения муниципального задания";
4)  Постановление администрации города Тулы от 09.08.2016 №3566 "Об утверждении Правил осуществления капитальных вложений в объекты муниципальной собственности за счет средств бюджета муниципальногообразования город Тула";
5) Постановление администрации города Тулы от 11.09.2018 №3302 "Об утверждении порядка финансирования расходов, связанных с подготовкой обоснования инвестиций и проведением технологического и ценового аудита обоснования инвестиций в отношении инвестиционных проектов по созданию объектов капитального строительства муниципальной собственности";
6) Постановление администрации города Тулы от 11.09.2018 №3303 "Об утверждении порядка подготовки и согласования проекта решения о заключении контракта, предметом которого является одновременно выполнение работ по проектированию, строительству и вводу в эксплуатацию объектов капитального строительства";
7) Постановление администрации города Тулы от 29.01.2021 №166 "Об утверждении Порядка принятия решения о подготовке и реализации бюджетных инвестиций, осуществляемых за счет средств бюджета муниципального образования город Тула"
8) Концессионное соглашение о финансировании, проектировании, строительстве и эксплуатации объекта образования: «Строительство школы в Привокзальном территориальном округе в ЖК «Балтийский», в т.ч. ПИР»;
9) концессионного соглашения о финансировании, проектировании, строительстве и эксплуатации объекта образования: «Общеобразовательная школа на 600 мест в Пролетарском территориальном округе, ЖК «Новая Голландия» 
10) Постановление администрации г. Тулы от 23.12.2022 N 679 "Об утверждении Положения об использовании бюджетных ассигнований резервного фонда администрации города Тулы";</t>
  </si>
  <si>
    <t xml:space="preserve">1) Постановление администрации муниципального образования город Тула от 09.08.2016 №3566 "Об утверждении Правил осуществления капитальных вложений  в объекты муниципальной собственности за счет средств бюджета муниципального образования город Тула"
2) Постановление администрации г. Тулы от 23.12.2022 N 679 "Об утверждении Положения об использовании бюджетных ассигнований резервного фонда администрации города Тулы";
</t>
  </si>
  <si>
    <t xml:space="preserve">1) Постановление администрации г. Тулы от 20.12.2010 № 3971 "Об утверждении Порядка создания, реорганизации, изменения типа и ликвидации муниципальных учреждений, а также утверждения уставов муниципальных учреждений и внесения в них изменений";
2) Постановление администрации г. Тулы от 18.09.2015 №4937 "Об утверждении Порядка формирования муниципального задания на оказание муниципальных услуг (выполнение работ) в отношении муниципальных учреждений муниципального образования город Тула и финансового обеспечения выполнения муниципального задания ;
3) Постановление администрации г. Тулы от 15.09.2011 №2445 "Об утверждении Положения об организации проведения физкультурных и спортивных мероприятий муниципального образования город Тула";
4) Решение Тульской городской Думы от 26.12.2007 № 39/880 "О Положении "О порядке владения, пользования и распоряжения имуществом, находящимся в собственности муниципального образования город Тула";
5)  Постановление администрации города Тулы от 09.08.2016 №3566 "Об утверждении Правил осуществления капитальных вложений в объекты муниципальной собственности за счет средств бюджета
муниципального образования город Тула";
6) Постановление администрации города Тулы от 11.09.2018 №3302 "Об утверждении порядка финансирования расходов, связанных с подготовкой обоснования инвестиций и проведением технологического и ценового аудита обоснования инвестиций в отношении инвестиционных проектов по созданию объектов капитального строительства муниципальной собственности";
7) Постановление администрации города Тулы от 11.09.2018 №3303 "Об утверждении порядка подготовки и согласования проекта решения о заключении контракта, предметом которого является одновременно выполнение работ по проектированию, строительству и вводу в эксплуатацию объектов капитального строительства";
8) Постановление администрации города Тулы от 29.01.2021 № 166 "Об утверждении Порядка принятия решения о подготовке и реализации бюджетных инвестиций, осуществляемых за счет средств бюджета муниципального образования город Тула"
9) Постановление администрации г. Тулы от 23.12.2022 N 679 "Об утверждении Положения об использовании бюджетных ассигнований резервного фонда администрации города Тулы";
</t>
  </si>
  <si>
    <t xml:space="preserve">1) Решение Тульской городской Думы от 31.01.2018 № 47/1156 "О Правилах благоустройства территории муниципального образования город Тула"
2) Постановление администрации г. Тулы от 13.05.2024 N 212 "Об утверждении Порядка предоставления гранта в форме субсидии юридическим лицам (за исключением государственных (муниципальных) учреждений), индивидуальным предпринимателям в целях выполнения на общественных территориях мероприятий по благоустройству и (или) ремонту инженерных коммуникаций и Положения о комиссии администрации муниципального образования город Тула по предоставлению гранта в форме субсидии юридическим лицам (за исключением государственных (муниципальных) учреждений), индивидуальным предпринимателям в целях выполнения на общественных территориях мероприятий по благоустройству и (или) ремонту инженерных коммуникаций"
3) Постановление администрации г. Тулы от 23.12.2022 N 679 "Об утверждении Положения об использовании бюджетных ассигнований резервного фонда администрации города Тулы";
</t>
  </si>
  <si>
    <t>1) Решение Тульской городской Думы от 23.12.2009 №84/1711 "О Положении "Об  организации похоронного дела, содержании общественных и воинских кладбищ в муниципальном образовании город Тула";
2) Решение Тульской городской Думы от 31.01.2018 № 47/1156 "О Правилах благоустройства территории муниципального образования город Тула"
3) Постановление администрации г. Тулы от 23.12.2022 N 679 "Об утверждении Положения об использовании бюджетных ассигнований резервного фонда администрации города Тулы";</t>
  </si>
  <si>
    <t>1)  Решение Тульской городской Думы от 26.12.2007 № 39/880 "О Положении "О порядке 
владения, пользования и распоряжения имуществом, находящимся в собственности 
муниципального образования город Тула";
2) Постановление администрации г. Тулы от 15.03.2017 № 742 "Об
утверждении Положения о порядке конкурсного отбора дворовых
территорий и территорий общего пользования для выполнения работ
по благоустройству";
3) Решение Тульской городской Думы от 31.01.2018 № 47/1156 "О Правилах
благоустройства территории муниципального образования город Тула";
4) Постановление администрации г. Тулы от 20.12.2010 № 3971"Об утверждении Порядка создания, реорганизации, изменения типа и ликвидации муниципальных учреждений, а также утверждения уставов муниципальных учреждений и внесения в них изменений";
5)  Решение Тульской городской Думы от 23.09.2020 № 14/289 "Об утверждении Положения о проекте "Наш город" муниципального образования город Тула";                                 
6) Постановление администрации города Тулы от 30.12.2022 № 703 «Об утверждении Порядка предоставления из бюджета муниципального образования город Тула субсидии муниципальному казенному предприятию муниципального образования город Тула «Тулагорсвет» на организацию наружного освещения территории муниципального образования город Тула и обеспечение работоспособности специальных наружных установок и других конструкций, питающихся от линий электропередач» 
7) Постановление администрации г. Тулы от 23.12.2022 N 679 "Об утверждении Положения об использовании бюджетных ассигнований резервного фонда администрации города Тулы";</t>
  </si>
  <si>
    <t xml:space="preserve">1) Решение Тульской городской Думы от 23.12.2016 N 33/839 "Об утверждении правил землепользования и застройки муниципального образования город Тула"; 
2) Постановление администрации г. Тулы от 24.02.2021 N 312
"Об утверждении Правил землепользования и застройки муниципального образования город Тула"
3) Постановление администрации г. Тулы от 23.12.2022 N 679 "Об утверждении Положения об использовании бюджетных ассигнований резервного фонда администрации города Тулы";
</t>
  </si>
  <si>
    <t>1) Решение Тульской городской Думы от 26.12.2007 № 39/880 «О Положении "О порядке владения, пользования и распоряжения имуществом, находящимся в собственности муниципального образования город Тула";
2) Постановление администрации г. Тулы от 11.12.2015 №6197 "Об утверждении комплекса мер ("дорожной карты") по развитию жилищно-коммунального хозяйства муниципального образования города Тулы"
3) Постановление администрации г. Тулы от 23.12.2022 N 679 "Об утверждении Положения об использовании бюджетных ассигнований резервного фонда администрации города Тулы";</t>
  </si>
  <si>
    <t xml:space="preserve">1) Постановление администрации г. Тулы от 28.03.2023 N 140 "Об утверждении Порядка предоставления из бюджета муниципального образования город Тула субсидии обществу с ограниченной ответственностью "Континент+" в целях возмещения затрат, понесенных на содержание животных без владельцев, не выпущенных в прежнюю среду обитания по истечении установленного срока, отловленных в рамках переданных государственных полномочий"
2) Постановление администрации г. Тулы от 23.12.2022 N 679 "Об утверждении Положения об использовании бюджетных ассигнований резервного фонда администрации города Тулы";
</t>
  </si>
  <si>
    <t>1) 25.03.2015, 
не установлен;
2) 11.03.2016,
не установлен;
3) 07.05.2015,
не установлен;
4) 01.01.2023 - не установлен;
5) 07.02.2023, не установлен;
6) 05.02.2024, не установлен;
7) 03.02.2025, не установлен</t>
  </si>
  <si>
    <t>1) 16.01.2008, не установлен
2) 11.08.2016, не установлен
3) 01.01.2023 - не установлен;</t>
  </si>
  <si>
    <r>
      <t>1) 11.08.2016, не установлен;
2) 16.01.2008,  не установлен;
3) 14.09.2018, не установлен;
4) 14.09.2018, не установлен;
5) 14.04.2021, не установлен;
6) 03.02.2021, не установлен;
7) 01.06.2018, не установлен;
8) 05.03.2019, не установлен;
9</t>
    </r>
    <r>
      <rPr>
        <u/>
        <sz val="9"/>
        <rFont val="Times New Roman"/>
        <family val="1"/>
        <charset val="204"/>
      </rPr>
      <t>) 26.10.2023 не установлен;
10) 13.03.2023 не установлен</t>
    </r>
    <r>
      <rPr>
        <sz val="9"/>
        <rFont val="Times New Roman"/>
        <family val="1"/>
        <charset val="204"/>
      </rPr>
      <t>;
11) 14.10.2024  не установлен
12) 01.01.2023 - не установлен;</t>
    </r>
  </si>
  <si>
    <t xml:space="preserve">1) в  целом;
2) в  целом;
3) в целом;
4) в целом;
5) в целом;
6) в целом;
7) в целом;
8) в целом;
9) в целом;
10) в целом;
11) в целом;
12) в целом
</t>
  </si>
  <si>
    <t xml:space="preserve">1) 23.07.2013; не установлен;
2) 05.02.2018, не установлен;
3) 23.09.2020, не установлен;
4) 11.08.2016, не установлен;
6)  14.09.2018, не установлен;
7) 14.09.2018, не установлен;
8) 29.10.2021, не установлен;
9) 04.09.2017 не установлен;
10) 01.01.2023 - не установлен;
</t>
  </si>
  <si>
    <t xml:space="preserve">1) в целом; 
2) в  целом;
3) в целом;
4) в целом;
5) в целом;
6) в целом; 
7) в целом;
8) в целом;
9) в целом;
10) в целом
</t>
  </si>
  <si>
    <t>1) 11.08.2016, не установлен;
2) 14.09.2018, не установлен;
3) 14.09.2018, не установлен;
4) 11.08.2016, не установлен;
5) 03.02.2021, не установлен;
6) 23.09.2020, не установлен;
7) 09.06.2021, не установлен;
8) 16.05.2022, не установлен;
9) 14.08.2024 - не установлен;
10) 01.01.2023 - не установлен;</t>
  </si>
  <si>
    <t xml:space="preserve">1) в целом; 
2) в целом;
3) в целом;
4) в целом;
5) в целом;
6) в целом;
7) в целом;
8) в целом;
9) в целом;
10) в целом
</t>
  </si>
  <si>
    <t xml:space="preserve">1) 04.03.2010, не установлен;
2) 13.11.2014, не установлен;
3) 13.11.2014, не установлен;
4) 01.01.2016, не установлен;
5) 15.09.2017, не установлен;
6) 26.06.2020, не установлен;
7) 11.08.2016, не установлен;
8) 03.02.2021, не установлен;
9) 25.01.2023, не установлен;
10) 25.10.2023, не установлен;
11) 12.12.2023, не установлен;
12) 12.08.2024, не установлен;
13) 23.04.2024, не установлен;
14) 10.04.2024, не установлен;
15) 01.01.2023 - не установлен;
</t>
  </si>
  <si>
    <t xml:space="preserve">1) в целом; 
2) в целом;
3) в целом;
4) в целом;
5) в целом;
6) в целом;
7) в целом;
8) в целом;
9) в целом;
10) в целом;
11) в целом;
12) в целом;
13) в целом;
14) в целом;
15) в целом
</t>
  </si>
  <si>
    <t>1) 08.08.2017, не установлен;
2) 31.07.2015 - не установлен;
3) 04.08.2015 - не установлен;
4) 16.01.2008 - не установлен;
5) 01.01.2017, не установлен;
4) 01.01.2023 - не установлен;
7) 15.03.2023, не установлен;
8) 01.01.2023 - не установлен;</t>
  </si>
  <si>
    <t>1) в целом; 
2) в целом;
3) в целом;
4) в целом;
5) в целом;
6) в целом;
7) в целом;
8) в целом</t>
  </si>
  <si>
    <t xml:space="preserve">7)Постановление администрации г. Тулы от 28.04.2017 № 1316
"Об утверждении Положения о материальном поощрении народных дружинников, принимающих участие в охране общественного порядка на территории муниципального образования город Тула";
8) Постановление администрации г. Тулы от 15.03.2023 № 112
"Об оказании поддержки (материального стимулирования) граждан, участвующих в охране общественного порядка в составе народных дружин или общественных объединений правоохранительной направленности на территории муниципального образования город Тула"
</t>
  </si>
  <si>
    <t xml:space="preserve">1) в целом;
2) в целом;
3) в целом
</t>
  </si>
  <si>
    <t>1) 05.02.2018 - не установлен;
2) 01.01.2023 - не установлен;</t>
  </si>
  <si>
    <t xml:space="preserve">1) 01.01.2011, не установлен; 
2)15.05.2015, не установлен;
3) 01.01.2016, не установлен;
4) 11.08.2016, не установлен;
5) 14.09.2018, не установлен;
6) 14.09.2018, не установлен;
7) 03.02.2021 , не установлен;
8) 17.02.2022 до 31.10.2036; 
9) 15.12.2022 до 30.07.2037;
10) 01.01.2023 - не установлен; 
</t>
  </si>
  <si>
    <t xml:space="preserve">1) в целом; 
2) в целом;
3) в целом;
4) в целом; 
5) в целом;
6) в целом;
7) в целом; 
8) в целом;
9) в целом;
10) в целом
</t>
  </si>
  <si>
    <t>1) 11.08.2016, не установлен;
2) 01.01.2023 - не установлен;</t>
  </si>
  <si>
    <t>1) в целом;
2) 01.01.2023 - не установлен;</t>
  </si>
  <si>
    <t xml:space="preserve">1) 01.01.2011, не установлен;
2) 01.01.2016, не установлен;
3) 27.09.2011, не установлен;
4) 16.01.2008, не установлен;
5) 11.08.2016, не установлен;
6) 14.09.2018, не установлен;
7) 14.09.2018, не установлен;
8) 03.02.2021, не установлен;
9) 01.01.2023 - не установлен;
</t>
  </si>
  <si>
    <t xml:space="preserve">1) в целом;
2) в целом;
3) в целом;
4) в  целом;
5) в  целом;
6) в  целом;
7) в целом;
8) в целом;
9) в целом
</t>
  </si>
  <si>
    <t>1) 05.02.2018 - не установлен
2)13.05.2024 - не установлен
3) 01.01.2023 - не установлен;</t>
  </si>
  <si>
    <t>1) 31.12.2009, не установлен;
2) 05.02.2018, не установлен;
3) 01.01.2023 - не установлен;</t>
  </si>
  <si>
    <t>1) 16.01.2008, не установлен;
2) 17.03.2017, не установлен;
3) 27.06.2017, не установлен;
4) 05.02.2018 - не установлен;
5) 23.09.2020, не установлен;
6) 01.01.2023, не установлен;
7) 01.01.2023 - не установлен;</t>
  </si>
  <si>
    <t xml:space="preserve">1) в целом;
2) в целом;
3) в целом;
4) в целом;
5) в целом;
6) в целом;
7) в целом                           
</t>
  </si>
  <si>
    <t xml:space="preserve"> 1) 01.01.2017 - не установлен;
2) 24.02.2021 - не установлен;
3) 01.01.2023 - не установлен;</t>
  </si>
  <si>
    <t>1) 16.01.2008, не установлен;
2) 12.12.2015,не установлен;
3) 01.01.2023 - не установлен;</t>
  </si>
  <si>
    <t>1) в целом;
2) п.20 приложения;
3) в целом</t>
  </si>
  <si>
    <t>1) 29.03.2023, не установлен
2) 01.01.2023 - не установлен;</t>
  </si>
  <si>
    <t xml:space="preserve">1)в целом;
2) в целом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</si>
</sst>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19">
    <font>
      <sz val="10"/>
      <name val="Arial Cyr"/>
      <charset val="204"/>
    </font>
    <font>
      <sz val="9"/>
      <name val="Times New Roman"/>
      <family val="1"/>
      <charset val="204"/>
    </font>
    <font>
      <u/>
      <sz val="9"/>
      <name val="Times New Roman"/>
      <family val="1"/>
      <charset val="204"/>
    </font>
    <font>
      <sz val="8"/>
      <name val="Times New Roman"/>
      <family val="1"/>
      <charset val="204"/>
    </font>
    <font>
      <sz val="9"/>
      <color indexed="8"/>
      <name val="Times New Roman"/>
      <family val="1"/>
      <charset val="204"/>
    </font>
    <font>
      <sz val="9"/>
      <color indexed="10"/>
      <name val="Times New Roman"/>
      <family val="1"/>
      <charset val="204"/>
    </font>
    <font>
      <sz val="10"/>
      <color indexed="10"/>
      <name val="Arial Cyr"/>
      <charset val="204"/>
    </font>
    <font>
      <sz val="10"/>
      <color indexed="50"/>
      <name val="Arial Cyr"/>
      <charset val="204"/>
    </font>
    <font>
      <sz val="8"/>
      <name val="Arial Cyr"/>
      <charset val="204"/>
    </font>
    <font>
      <sz val="8"/>
      <color indexed="10"/>
      <name val="Times New Roman"/>
      <family val="1"/>
      <charset val="204"/>
    </font>
    <font>
      <sz val="10"/>
      <name val="Times New Roman"/>
      <family val="1"/>
      <charset val="204"/>
    </font>
    <font>
      <sz val="10"/>
      <name val="Arial Cyr"/>
      <charset val="1"/>
    </font>
    <font>
      <sz val="8"/>
      <name val="ITC Avant Garde Gothic"/>
      <family val="2"/>
      <charset val="1"/>
    </font>
    <font>
      <b/>
      <sz val="8"/>
      <name val="Times New Roman"/>
      <family val="1"/>
      <charset val="204"/>
    </font>
    <font>
      <sz val="11"/>
      <name val="Times New Roman"/>
      <family val="1"/>
      <charset val="204"/>
    </font>
    <font>
      <sz val="11"/>
      <name val="ITC Avant Garde Gothic"/>
      <family val="2"/>
      <charset val="1"/>
    </font>
    <font>
      <sz val="12"/>
      <name val="Times New Roman"/>
      <family val="1"/>
      <charset val="204"/>
    </font>
    <font>
      <sz val="8"/>
      <color rgb="FFFF0000"/>
      <name val="Times New Roman"/>
      <family val="1"/>
      <charset val="204"/>
    </font>
    <font>
      <sz val="8"/>
      <name val="Times New Roman"/>
      <family val="1"/>
      <charset val="204"/>
    </font>
  </fonts>
  <fills count="10">
    <fill>
      <patternFill patternType="none"/>
    </fill>
    <fill>
      <patternFill patternType="gray125"/>
    </fill>
    <fill>
      <patternFill patternType="solid">
        <fgColor indexed="9"/>
        <bgColor indexed="26"/>
      </patternFill>
    </fill>
    <fill>
      <patternFill patternType="solid">
        <fgColor indexed="13"/>
        <bgColor indexed="34"/>
      </patternFill>
    </fill>
    <fill>
      <patternFill patternType="solid">
        <fgColor rgb="FFFFFF00"/>
        <bgColor indexed="64"/>
      </patternFill>
    </fill>
    <fill>
      <patternFill patternType="solid">
        <fgColor rgb="FFFF0000"/>
        <bgColor indexed="64"/>
      </patternFill>
    </fill>
    <fill>
      <patternFill patternType="solid">
        <fgColor theme="0"/>
        <bgColor indexed="64"/>
      </patternFill>
    </fill>
    <fill>
      <patternFill patternType="solid">
        <fgColor theme="9" tint="0.79998168889431442"/>
        <bgColor indexed="64"/>
      </patternFill>
    </fill>
    <fill>
      <patternFill patternType="solid">
        <fgColor theme="9" tint="0.79998168889431442"/>
        <bgColor indexed="26"/>
      </patternFill>
    </fill>
    <fill>
      <patternFill patternType="solid">
        <fgColor theme="0"/>
        <bgColor indexed="26"/>
      </patternFill>
    </fill>
  </fills>
  <borders count="14">
    <border>
      <left/>
      <right/>
      <top/>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8"/>
      </left>
      <right/>
      <top style="thin">
        <color indexed="8"/>
      </top>
      <bottom style="thin">
        <color indexed="8"/>
      </bottom>
      <diagonal/>
    </border>
    <border>
      <left style="thin">
        <color indexed="8"/>
      </left>
      <right style="thin">
        <color indexed="8"/>
      </right>
      <top/>
      <bottom/>
      <diagonal/>
    </border>
    <border>
      <left style="thin">
        <color indexed="8"/>
      </left>
      <right style="thin">
        <color indexed="8"/>
      </right>
      <top/>
      <bottom style="thin">
        <color indexed="8"/>
      </bottom>
      <diagonal/>
    </border>
    <border>
      <left style="thin">
        <color indexed="8"/>
      </left>
      <right/>
      <top/>
      <bottom/>
      <diagonal/>
    </border>
    <border>
      <left style="thin">
        <color indexed="8"/>
      </left>
      <right/>
      <top style="thin">
        <color indexed="8"/>
      </top>
      <bottom/>
      <diagonal/>
    </border>
    <border>
      <left/>
      <right/>
      <top style="thin">
        <color indexed="8"/>
      </top>
      <bottom/>
      <diagonal/>
    </border>
    <border>
      <left/>
      <right style="thin">
        <color indexed="8"/>
      </right>
      <top style="thin">
        <color indexed="8"/>
      </top>
      <bottom/>
      <diagonal/>
    </border>
    <border>
      <left/>
      <right style="thin">
        <color indexed="8"/>
      </right>
      <top/>
      <bottom/>
      <diagonal/>
    </border>
    <border>
      <left style="thin">
        <color indexed="8"/>
      </left>
      <right/>
      <top/>
      <bottom style="thin">
        <color indexed="8"/>
      </bottom>
      <diagonal/>
    </border>
    <border>
      <left/>
      <right/>
      <top/>
      <bottom style="thin">
        <color indexed="8"/>
      </bottom>
      <diagonal/>
    </border>
    <border>
      <left/>
      <right style="thin">
        <color indexed="8"/>
      </right>
      <top/>
      <bottom style="thin">
        <color indexed="8"/>
      </bottom>
      <diagonal/>
    </border>
  </borders>
  <cellStyleXfs count="1">
    <xf numFmtId="0" fontId="0" fillId="0" borderId="0"/>
  </cellStyleXfs>
  <cellXfs count="361">
    <xf numFmtId="0" fontId="0" fillId="0" borderId="0" xfId="0"/>
    <xf numFmtId="0" fontId="1" fillId="0" borderId="0" xfId="0" applyFont="1"/>
    <xf numFmtId="0" fontId="1" fillId="0" borderId="0" xfId="0" applyFont="1" applyAlignment="1">
      <alignment horizontal="right"/>
    </xf>
    <xf numFmtId="0" fontId="1" fillId="2" borderId="1" xfId="0" applyFont="1" applyFill="1" applyBorder="1" applyAlignment="1">
      <alignment horizontal="center" wrapText="1"/>
    </xf>
    <xf numFmtId="0" fontId="1" fillId="2" borderId="1" xfId="0" applyFont="1" applyFill="1" applyBorder="1" applyAlignment="1">
      <alignment horizontal="center"/>
    </xf>
    <xf numFmtId="0" fontId="1" fillId="2" borderId="1" xfId="0" applyFont="1" applyFill="1" applyBorder="1" applyAlignment="1">
      <alignment horizontal="left" vertical="top" wrapText="1"/>
    </xf>
    <xf numFmtId="0" fontId="1" fillId="2" borderId="1" xfId="0" applyFont="1" applyFill="1" applyBorder="1" applyAlignment="1">
      <alignment horizontal="center" vertical="center"/>
    </xf>
    <xf numFmtId="0" fontId="1" fillId="2" borderId="1" xfId="0" applyFont="1" applyFill="1" applyBorder="1" applyAlignment="1">
      <alignment horizontal="center" vertical="center" wrapText="1"/>
    </xf>
    <xf numFmtId="164" fontId="1" fillId="2" borderId="1" xfId="0" applyNumberFormat="1" applyFont="1" applyFill="1" applyBorder="1" applyAlignment="1">
      <alignment horizontal="center"/>
    </xf>
    <xf numFmtId="0" fontId="1" fillId="2" borderId="1" xfId="0" applyFont="1" applyFill="1" applyBorder="1" applyAlignment="1">
      <alignment horizontal="left" wrapText="1"/>
    </xf>
    <xf numFmtId="0" fontId="1" fillId="2" borderId="1" xfId="0" applyFont="1" applyFill="1" applyBorder="1" applyAlignment="1">
      <alignment wrapText="1"/>
    </xf>
    <xf numFmtId="0" fontId="1" fillId="2" borderId="1" xfId="0" applyFont="1" applyFill="1" applyBorder="1"/>
    <xf numFmtId="49" fontId="1" fillId="2" borderId="1" xfId="0" applyNumberFormat="1" applyFont="1" applyFill="1" applyBorder="1" applyAlignment="1">
      <alignment horizontal="center"/>
    </xf>
    <xf numFmtId="49" fontId="1" fillId="2" borderId="2" xfId="0" applyNumberFormat="1" applyFont="1" applyFill="1" applyBorder="1" applyAlignment="1">
      <alignment horizontal="center"/>
    </xf>
    <xf numFmtId="0" fontId="1" fillId="2" borderId="1" xfId="0" applyFont="1" applyFill="1" applyBorder="1" applyAlignment="1">
      <alignment horizontal="center" vertical="top"/>
    </xf>
    <xf numFmtId="0" fontId="1" fillId="2" borderId="1" xfId="0" applyFont="1" applyFill="1" applyBorder="1" applyAlignment="1">
      <alignment vertical="center" wrapText="1"/>
    </xf>
    <xf numFmtId="0" fontId="1" fillId="2" borderId="1" xfId="0" applyFont="1" applyFill="1" applyBorder="1" applyAlignment="1" applyProtection="1">
      <alignment horizontal="left" vertical="top" wrapText="1"/>
      <protection locked="0"/>
    </xf>
    <xf numFmtId="0" fontId="1" fillId="2" borderId="3" xfId="0" applyFont="1" applyFill="1" applyBorder="1" applyAlignment="1" applyProtection="1">
      <alignment horizontal="left" vertical="top" wrapText="1"/>
      <protection locked="0"/>
    </xf>
    <xf numFmtId="0" fontId="3" fillId="2" borderId="1" xfId="0" applyFont="1" applyFill="1" applyBorder="1" applyAlignment="1" applyProtection="1">
      <alignment horizontal="left" vertical="top" wrapText="1"/>
      <protection locked="0"/>
    </xf>
    <xf numFmtId="0" fontId="1" fillId="2" borderId="2" xfId="0" applyFont="1" applyFill="1" applyBorder="1" applyAlignment="1" applyProtection="1">
      <alignment horizontal="left" vertical="top" wrapText="1"/>
      <protection locked="0"/>
    </xf>
    <xf numFmtId="0" fontId="1" fillId="2" borderId="1" xfId="0" applyFont="1" applyFill="1" applyBorder="1" applyAlignment="1" applyProtection="1">
      <alignment vertical="top" wrapText="1"/>
      <protection locked="0"/>
    </xf>
    <xf numFmtId="0" fontId="1" fillId="2" borderId="4" xfId="0" applyFont="1" applyFill="1" applyBorder="1" applyAlignment="1" applyProtection="1">
      <alignment horizontal="left" vertical="top" wrapText="1"/>
      <protection locked="0"/>
    </xf>
    <xf numFmtId="0" fontId="1" fillId="2" borderId="5" xfId="0" applyFont="1" applyFill="1" applyBorder="1" applyAlignment="1" applyProtection="1">
      <alignment horizontal="left" vertical="top" wrapText="1"/>
      <protection locked="0"/>
    </xf>
    <xf numFmtId="0" fontId="1" fillId="2" borderId="2" xfId="0" applyFont="1" applyFill="1" applyBorder="1" applyAlignment="1">
      <alignment horizontal="left" vertical="top" wrapText="1"/>
    </xf>
    <xf numFmtId="0" fontId="1" fillId="2" borderId="4" xfId="0" applyFont="1" applyFill="1" applyBorder="1" applyAlignment="1">
      <alignment horizontal="left" vertical="top" wrapText="1"/>
    </xf>
    <xf numFmtId="0" fontId="1" fillId="2" borderId="5" xfId="0" applyFont="1" applyFill="1" applyBorder="1" applyAlignment="1">
      <alignment horizontal="left" vertical="top" wrapText="1"/>
    </xf>
    <xf numFmtId="0" fontId="1" fillId="2" borderId="1" xfId="0" applyFont="1" applyFill="1" applyBorder="1" applyAlignment="1">
      <alignment horizontal="left"/>
    </xf>
    <xf numFmtId="0" fontId="4" fillId="2" borderId="1" xfId="0" applyFont="1" applyFill="1" applyBorder="1" applyAlignment="1">
      <alignment horizontal="left" vertical="top" wrapText="1"/>
    </xf>
    <xf numFmtId="0" fontId="1" fillId="2" borderId="2" xfId="0" applyFont="1" applyFill="1" applyBorder="1" applyAlignment="1">
      <alignment horizontal="center" vertical="center"/>
    </xf>
    <xf numFmtId="0" fontId="1" fillId="2" borderId="5" xfId="0" applyFont="1" applyFill="1" applyBorder="1" applyAlignment="1">
      <alignment horizontal="center" vertical="center"/>
    </xf>
    <xf numFmtId="0" fontId="1" fillId="2" borderId="1" xfId="0" applyFont="1" applyFill="1" applyBorder="1" applyAlignment="1">
      <alignment horizontal="left" vertical="top"/>
    </xf>
    <xf numFmtId="14" fontId="1" fillId="2" borderId="2" xfId="0" applyNumberFormat="1" applyFont="1" applyFill="1" applyBorder="1" applyAlignment="1">
      <alignment horizontal="left" vertical="top" wrapText="1"/>
    </xf>
    <xf numFmtId="0" fontId="1" fillId="2" borderId="4" xfId="0" applyFont="1" applyFill="1" applyBorder="1" applyAlignment="1">
      <alignment horizontal="left" vertical="top"/>
    </xf>
    <xf numFmtId="0" fontId="1" fillId="2" borderId="5" xfId="0" applyFont="1" applyFill="1" applyBorder="1" applyAlignment="1">
      <alignment horizontal="left" vertical="top"/>
    </xf>
    <xf numFmtId="49" fontId="3" fillId="0" borderId="1" xfId="0" applyNumberFormat="1" applyFont="1" applyBorder="1" applyAlignment="1">
      <alignment horizontal="center"/>
    </xf>
    <xf numFmtId="0" fontId="1" fillId="2" borderId="2" xfId="0" applyFont="1" applyFill="1" applyBorder="1" applyAlignment="1">
      <alignment vertical="top" wrapText="1"/>
    </xf>
    <xf numFmtId="0" fontId="1" fillId="2" borderId="5" xfId="0" applyFont="1" applyFill="1" applyBorder="1" applyAlignment="1">
      <alignment vertical="top" wrapText="1"/>
    </xf>
    <xf numFmtId="0" fontId="1" fillId="2" borderId="2" xfId="0" applyFont="1" applyFill="1" applyBorder="1" applyAlignment="1">
      <alignment horizontal="left" vertical="top"/>
    </xf>
    <xf numFmtId="164" fontId="1" fillId="0" borderId="0" xfId="0" applyNumberFormat="1" applyFont="1"/>
    <xf numFmtId="0" fontId="0" fillId="0" borderId="0" xfId="0" applyFont="1"/>
    <xf numFmtId="0" fontId="6" fillId="0" borderId="0" xfId="0" applyFont="1"/>
    <xf numFmtId="0" fontId="7" fillId="0" borderId="0" xfId="0" applyFont="1"/>
    <xf numFmtId="0" fontId="3" fillId="0" borderId="1" xfId="0" applyFont="1" applyBorder="1" applyAlignment="1">
      <alignment horizontal="center" wrapText="1"/>
    </xf>
    <xf numFmtId="0" fontId="3" fillId="2" borderId="1" xfId="0" applyFont="1" applyFill="1" applyBorder="1" applyAlignment="1">
      <alignment horizontal="center"/>
    </xf>
    <xf numFmtId="0" fontId="8" fillId="0" borderId="1" xfId="0" applyFont="1" applyBorder="1" applyAlignment="1">
      <alignment horizontal="center"/>
    </xf>
    <xf numFmtId="0" fontId="3" fillId="2" borderId="1" xfId="0" applyFont="1" applyFill="1" applyBorder="1" applyAlignment="1">
      <alignment horizontal="center" vertical="center"/>
    </xf>
    <xf numFmtId="0" fontId="3" fillId="0" borderId="1" xfId="0" applyFont="1" applyBorder="1" applyAlignment="1">
      <alignment horizontal="center" vertical="center" wrapText="1"/>
    </xf>
    <xf numFmtId="0" fontId="0" fillId="0" borderId="1" xfId="0" applyBorder="1" applyAlignment="1">
      <alignment horizontal="center"/>
    </xf>
    <xf numFmtId="164" fontId="3" fillId="0" borderId="1" xfId="0" applyNumberFormat="1" applyFont="1" applyBorder="1" applyAlignment="1">
      <alignment horizontal="center"/>
    </xf>
    <xf numFmtId="0" fontId="3" fillId="2" borderId="1" xfId="0" applyFont="1" applyFill="1" applyBorder="1" applyAlignment="1">
      <alignment wrapText="1"/>
    </xf>
    <xf numFmtId="0" fontId="10" fillId="0" borderId="1" xfId="0" applyFont="1" applyBorder="1" applyAlignment="1">
      <alignment wrapText="1"/>
    </xf>
    <xf numFmtId="0" fontId="0" fillId="0" borderId="1" xfId="0" applyBorder="1"/>
    <xf numFmtId="164" fontId="3" fillId="3" borderId="1" xfId="0" applyNumberFormat="1" applyFont="1" applyFill="1" applyBorder="1"/>
    <xf numFmtId="164" fontId="9" fillId="3" borderId="1" xfId="0" applyNumberFormat="1" applyFont="1" applyFill="1" applyBorder="1"/>
    <xf numFmtId="0" fontId="3" fillId="2" borderId="1" xfId="0" applyFont="1" applyFill="1" applyBorder="1" applyAlignment="1">
      <alignment vertical="top" wrapText="1"/>
    </xf>
    <xf numFmtId="164" fontId="3" fillId="0" borderId="1" xfId="0" applyNumberFormat="1" applyFont="1" applyBorder="1"/>
    <xf numFmtId="164" fontId="9" fillId="0" borderId="1" xfId="0" applyNumberFormat="1" applyFont="1" applyBorder="1"/>
    <xf numFmtId="0" fontId="3" fillId="0" borderId="4" xfId="0" applyFont="1" applyBorder="1" applyAlignment="1">
      <alignment horizontal="center" vertical="center" wrapText="1"/>
    </xf>
    <xf numFmtId="49" fontId="3" fillId="0" borderId="2" xfId="0" applyNumberFormat="1" applyFont="1" applyBorder="1" applyAlignment="1">
      <alignment horizontal="center"/>
    </xf>
    <xf numFmtId="0" fontId="3" fillId="2" borderId="1" xfId="0" applyFont="1" applyFill="1" applyBorder="1" applyAlignment="1">
      <alignment horizontal="center" vertical="top"/>
    </xf>
    <xf numFmtId="0" fontId="3" fillId="0" borderId="4" xfId="0" applyFont="1" applyBorder="1" applyAlignment="1">
      <alignment vertical="center" wrapText="1"/>
    </xf>
    <xf numFmtId="164" fontId="0" fillId="0" borderId="1" xfId="0" applyNumberFormat="1" applyBorder="1"/>
    <xf numFmtId="164" fontId="0" fillId="0" borderId="1" xfId="0" applyNumberFormat="1" applyFont="1" applyBorder="1"/>
    <xf numFmtId="164" fontId="6" fillId="0" borderId="1" xfId="0" applyNumberFormat="1" applyFont="1" applyBorder="1"/>
    <xf numFmtId="0" fontId="3" fillId="2" borderId="1" xfId="0" applyFont="1" applyFill="1" applyBorder="1" applyAlignment="1">
      <alignment horizontal="left" vertical="top" wrapText="1"/>
    </xf>
    <xf numFmtId="0" fontId="10" fillId="0" borderId="1" xfId="0" applyFont="1" applyBorder="1" applyAlignment="1">
      <alignment horizontal="center" wrapText="1"/>
    </xf>
    <xf numFmtId="0" fontId="3" fillId="2" borderId="2" xfId="0" applyFont="1" applyFill="1" applyBorder="1" applyAlignment="1">
      <alignment horizontal="center" vertical="center"/>
    </xf>
    <xf numFmtId="164" fontId="0" fillId="3" borderId="1" xfId="0" applyNumberFormat="1" applyFont="1" applyFill="1" applyBorder="1"/>
    <xf numFmtId="0" fontId="3" fillId="2" borderId="2" xfId="0" applyFont="1" applyFill="1" applyBorder="1" applyAlignment="1">
      <alignment vertical="top" wrapText="1"/>
    </xf>
    <xf numFmtId="164" fontId="3" fillId="0" borderId="1" xfId="0" applyNumberFormat="1" applyFont="1" applyBorder="1" applyAlignment="1"/>
    <xf numFmtId="0" fontId="3" fillId="2" borderId="2" xfId="0" applyFont="1" applyFill="1" applyBorder="1" applyAlignment="1">
      <alignment horizontal="left" vertical="top" wrapText="1"/>
    </xf>
    <xf numFmtId="164" fontId="11" fillId="0" borderId="1" xfId="0" applyNumberFormat="1" applyFont="1" applyBorder="1"/>
    <xf numFmtId="0" fontId="10" fillId="0" borderId="2" xfId="0" applyFont="1" applyBorder="1" applyAlignment="1">
      <alignment wrapText="1"/>
    </xf>
    <xf numFmtId="0" fontId="0" fillId="0" borderId="2" xfId="0" applyBorder="1"/>
    <xf numFmtId="0" fontId="3" fillId="2" borderId="5" xfId="0" applyFont="1" applyFill="1" applyBorder="1" applyAlignment="1">
      <alignment horizontal="center" vertical="center"/>
    </xf>
    <xf numFmtId="164" fontId="3" fillId="3" borderId="1" xfId="0" applyNumberFormat="1" applyFont="1" applyFill="1" applyBorder="1" applyAlignment="1">
      <alignment horizontal="center"/>
    </xf>
    <xf numFmtId="0" fontId="10" fillId="0" borderId="2" xfId="0" applyFont="1" applyBorder="1" applyAlignment="1">
      <alignment horizontal="center" wrapText="1"/>
    </xf>
    <xf numFmtId="164" fontId="0" fillId="2" borderId="1" xfId="0" applyNumberFormat="1" applyFont="1" applyFill="1" applyBorder="1"/>
    <xf numFmtId="164" fontId="12" fillId="0" borderId="1" xfId="0" applyNumberFormat="1" applyFont="1" applyBorder="1"/>
    <xf numFmtId="0" fontId="3" fillId="2" borderId="5" xfId="0" applyFont="1" applyFill="1" applyBorder="1" applyAlignment="1">
      <alignment vertical="top" wrapText="1"/>
    </xf>
    <xf numFmtId="0" fontId="0" fillId="0" borderId="1" xfId="0" applyBorder="1" applyAlignment="1">
      <alignment wrapText="1"/>
    </xf>
    <xf numFmtId="0" fontId="10" fillId="0" borderId="5" xfId="0" applyFont="1" applyBorder="1" applyAlignment="1">
      <alignment horizontal="center" wrapText="1"/>
    </xf>
    <xf numFmtId="0" fontId="0" fillId="0" borderId="5" xfId="0" applyBorder="1" applyAlignment="1">
      <alignment horizontal="center"/>
    </xf>
    <xf numFmtId="0" fontId="3" fillId="0" borderId="5" xfId="0" applyFont="1" applyBorder="1" applyAlignment="1">
      <alignment horizontal="left" vertical="top" wrapText="1"/>
    </xf>
    <xf numFmtId="0" fontId="3" fillId="0" borderId="5" xfId="0" applyFont="1" applyBorder="1" applyAlignment="1">
      <alignment horizontal="center" vertical="center"/>
    </xf>
    <xf numFmtId="0" fontId="3" fillId="0" borderId="2" xfId="0" applyFont="1" applyBorder="1" applyAlignment="1">
      <alignment horizontal="left" vertical="top" wrapText="1"/>
    </xf>
    <xf numFmtId="0" fontId="3" fillId="0" borderId="2" xfId="0" applyFont="1" applyBorder="1" applyAlignment="1">
      <alignment horizontal="center" vertical="center"/>
    </xf>
    <xf numFmtId="0" fontId="0" fillId="0" borderId="5" xfId="0" applyBorder="1" applyAlignment="1">
      <alignment horizontal="center" wrapText="1"/>
    </xf>
    <xf numFmtId="0" fontId="3" fillId="2" borderId="5" xfId="0" applyFont="1" applyFill="1" applyBorder="1" applyAlignment="1">
      <alignment horizontal="left" vertical="top" wrapText="1"/>
    </xf>
    <xf numFmtId="164" fontId="3" fillId="0" borderId="1" xfId="0" applyNumberFormat="1" applyFont="1" applyBorder="1" applyAlignment="1">
      <alignment horizontal="right"/>
    </xf>
    <xf numFmtId="164" fontId="3" fillId="2" borderId="1" xfId="0" applyNumberFormat="1" applyFont="1" applyFill="1" applyBorder="1"/>
    <xf numFmtId="164" fontId="3" fillId="2" borderId="1" xfId="0" applyNumberFormat="1" applyFont="1" applyFill="1" applyBorder="1" applyAlignment="1">
      <alignment horizontal="center"/>
    </xf>
    <xf numFmtId="164" fontId="3" fillId="2" borderId="1" xfId="0" applyNumberFormat="1" applyFont="1" applyFill="1" applyBorder="1" applyAlignment="1">
      <alignment horizontal="right"/>
    </xf>
    <xf numFmtId="164" fontId="3" fillId="2" borderId="1" xfId="0" applyNumberFormat="1" applyFont="1" applyFill="1" applyBorder="1" applyAlignment="1"/>
    <xf numFmtId="164" fontId="9" fillId="2" borderId="1" xfId="0" applyNumberFormat="1" applyFont="1" applyFill="1" applyBorder="1"/>
    <xf numFmtId="164" fontId="0" fillId="0" borderId="0" xfId="0" applyNumberFormat="1"/>
    <xf numFmtId="4" fontId="0" fillId="0" borderId="0" xfId="0" applyNumberFormat="1" applyFont="1"/>
    <xf numFmtId="4" fontId="0" fillId="0" borderId="0" xfId="0" applyNumberFormat="1"/>
    <xf numFmtId="0" fontId="13" fillId="0" borderId="1" xfId="0" applyFont="1" applyBorder="1" applyAlignment="1">
      <alignment horizontal="center" vertical="center"/>
    </xf>
    <xf numFmtId="4" fontId="3" fillId="0" borderId="1" xfId="0" applyNumberFormat="1" applyFont="1" applyBorder="1"/>
    <xf numFmtId="0" fontId="13" fillId="0" borderId="1" xfId="0" applyFont="1" applyBorder="1" applyAlignment="1">
      <alignment vertical="top" wrapText="1"/>
    </xf>
    <xf numFmtId="4" fontId="13" fillId="0" borderId="1" xfId="0" applyNumberFormat="1" applyFont="1" applyBorder="1"/>
    <xf numFmtId="4" fontId="0" fillId="0" borderId="1" xfId="0" applyNumberFormat="1" applyFont="1" applyBorder="1"/>
    <xf numFmtId="4" fontId="0" fillId="0" borderId="1" xfId="0" applyNumberFormat="1" applyBorder="1"/>
    <xf numFmtId="4" fontId="3" fillId="0" borderId="1" xfId="0" applyNumberFormat="1" applyFont="1" applyBorder="1" applyAlignment="1">
      <alignment horizontal="center"/>
    </xf>
    <xf numFmtId="4" fontId="0" fillId="3" borderId="1" xfId="0" applyNumberFormat="1" applyFont="1" applyFill="1" applyBorder="1"/>
    <xf numFmtId="4" fontId="14" fillId="0" borderId="1" xfId="0" applyNumberFormat="1" applyFont="1" applyBorder="1"/>
    <xf numFmtId="0" fontId="0" fillId="2" borderId="6" xfId="0" applyFill="1" applyBorder="1"/>
    <xf numFmtId="0" fontId="0" fillId="2" borderId="0" xfId="0" applyFill="1" applyBorder="1"/>
    <xf numFmtId="4" fontId="14" fillId="0" borderId="1" xfId="0" applyNumberFormat="1" applyFont="1" applyBorder="1" applyAlignment="1">
      <alignment horizontal="center"/>
    </xf>
    <xf numFmtId="49" fontId="3" fillId="0" borderId="1" xfId="0" applyNumberFormat="1" applyFont="1" applyBorder="1" applyAlignment="1">
      <alignment horizontal="center" vertical="top"/>
    </xf>
    <xf numFmtId="4" fontId="10" fillId="0" borderId="1" xfId="0" applyNumberFormat="1" applyFont="1" applyBorder="1" applyAlignment="1">
      <alignment horizontal="center"/>
    </xf>
    <xf numFmtId="4" fontId="14" fillId="0" borderId="1" xfId="0" applyNumberFormat="1" applyFont="1" applyBorder="1" applyAlignment="1"/>
    <xf numFmtId="0" fontId="13" fillId="2" borderId="2" xfId="0" applyFont="1" applyFill="1" applyBorder="1" applyAlignment="1">
      <alignment horizontal="left" vertical="top" wrapText="1"/>
    </xf>
    <xf numFmtId="0" fontId="13" fillId="2" borderId="2" xfId="0" applyFont="1" applyFill="1" applyBorder="1" applyAlignment="1">
      <alignment horizontal="center" vertical="center"/>
    </xf>
    <xf numFmtId="0" fontId="3" fillId="0" borderId="2" xfId="0" applyFont="1" applyBorder="1" applyAlignment="1">
      <alignment horizontal="center" vertical="center" wrapText="1"/>
    </xf>
    <xf numFmtId="4" fontId="3" fillId="0" borderId="1" xfId="0" applyNumberFormat="1" applyFont="1" applyBorder="1" applyAlignment="1"/>
    <xf numFmtId="0" fontId="10" fillId="0" borderId="4" xfId="0" applyFont="1" applyBorder="1" applyAlignment="1">
      <alignment horizontal="center" wrapText="1"/>
    </xf>
    <xf numFmtId="0" fontId="3" fillId="2" borderId="4" xfId="0" applyFont="1" applyFill="1" applyBorder="1" applyAlignment="1">
      <alignment horizontal="center" vertical="center"/>
    </xf>
    <xf numFmtId="0" fontId="0" fillId="0" borderId="4" xfId="0" applyBorder="1" applyAlignment="1">
      <alignment horizontal="center"/>
    </xf>
    <xf numFmtId="4" fontId="12" fillId="0" borderId="1" xfId="0" applyNumberFormat="1" applyFont="1" applyBorder="1"/>
    <xf numFmtId="4" fontId="14" fillId="3" borderId="1" xfId="0" applyNumberFormat="1" applyFont="1" applyFill="1" applyBorder="1" applyAlignment="1">
      <alignment horizontal="center"/>
    </xf>
    <xf numFmtId="4" fontId="14" fillId="2" borderId="1" xfId="0" applyNumberFormat="1" applyFont="1" applyFill="1" applyBorder="1" applyAlignment="1">
      <alignment horizontal="center"/>
    </xf>
    <xf numFmtId="49" fontId="0" fillId="0" borderId="1" xfId="0" applyNumberFormat="1" applyFont="1" applyBorder="1" applyAlignment="1">
      <alignment horizontal="center"/>
    </xf>
    <xf numFmtId="4" fontId="3" fillId="3" borderId="1" xfId="0" applyNumberFormat="1" applyFont="1" applyFill="1" applyBorder="1" applyAlignment="1">
      <alignment horizontal="center"/>
    </xf>
    <xf numFmtId="0" fontId="10" fillId="2" borderId="1" xfId="0" applyFont="1" applyFill="1" applyBorder="1" applyAlignment="1">
      <alignment wrapText="1"/>
    </xf>
    <xf numFmtId="0" fontId="0" fillId="2" borderId="1" xfId="0" applyFill="1" applyBorder="1"/>
    <xf numFmtId="4" fontId="10" fillId="0" borderId="1" xfId="0" applyNumberFormat="1" applyFont="1" applyBorder="1"/>
    <xf numFmtId="4" fontId="16" fillId="0" borderId="1" xfId="0" applyNumberFormat="1" applyFont="1" applyBorder="1"/>
    <xf numFmtId="164" fontId="1" fillId="2" borderId="1" xfId="0" applyNumberFormat="1" applyFont="1" applyFill="1" applyBorder="1" applyAlignment="1">
      <alignment horizontal="center"/>
    </xf>
    <xf numFmtId="49" fontId="1" fillId="2" borderId="1" xfId="0" applyNumberFormat="1" applyFont="1" applyFill="1" applyBorder="1" applyAlignment="1">
      <alignment horizontal="center"/>
    </xf>
    <xf numFmtId="0" fontId="3" fillId="2" borderId="1" xfId="0" applyFont="1" applyFill="1" applyBorder="1" applyAlignment="1">
      <alignment horizontal="center" vertical="center"/>
    </xf>
    <xf numFmtId="0" fontId="3" fillId="2" borderId="1" xfId="0" applyFont="1" applyFill="1" applyBorder="1" applyAlignment="1">
      <alignment vertical="top" wrapText="1"/>
    </xf>
    <xf numFmtId="49" fontId="3" fillId="0" borderId="1" xfId="0" applyNumberFormat="1" applyFont="1" applyBorder="1" applyAlignment="1">
      <alignment horizontal="center"/>
    </xf>
    <xf numFmtId="164" fontId="3" fillId="0" borderId="1" xfId="0" applyNumberFormat="1" applyFont="1" applyBorder="1" applyAlignment="1">
      <alignment horizontal="center"/>
    </xf>
    <xf numFmtId="164" fontId="3" fillId="2" borderId="1" xfId="0" applyNumberFormat="1" applyFont="1" applyFill="1" applyBorder="1" applyAlignment="1">
      <alignment horizontal="center"/>
    </xf>
    <xf numFmtId="164" fontId="3" fillId="0" borderId="1" xfId="0" applyNumberFormat="1" applyFont="1" applyBorder="1" applyAlignment="1">
      <alignment horizontal="center"/>
    </xf>
    <xf numFmtId="49" fontId="3" fillId="0" borderId="1" xfId="0" applyNumberFormat="1" applyFont="1" applyBorder="1" applyAlignment="1">
      <alignment horizontal="center"/>
    </xf>
    <xf numFmtId="0" fontId="3" fillId="2" borderId="1" xfId="0" applyFont="1" applyFill="1" applyBorder="1" applyAlignment="1">
      <alignment vertical="top" wrapText="1"/>
    </xf>
    <xf numFmtId="0" fontId="3" fillId="2" borderId="1" xfId="0" applyFont="1" applyFill="1" applyBorder="1" applyAlignment="1">
      <alignment horizontal="center" vertical="top"/>
    </xf>
    <xf numFmtId="4" fontId="0" fillId="4" borderId="1" xfId="0" applyNumberFormat="1" applyFill="1" applyBorder="1"/>
    <xf numFmtId="49" fontId="3" fillId="5" borderId="1" xfId="0" applyNumberFormat="1" applyFont="1" applyFill="1" applyBorder="1" applyAlignment="1">
      <alignment horizontal="center"/>
    </xf>
    <xf numFmtId="4" fontId="15" fillId="4" borderId="1" xfId="0" applyNumberFormat="1" applyFont="1" applyFill="1" applyBorder="1"/>
    <xf numFmtId="0" fontId="0" fillId="0" borderId="1" xfId="0" applyBorder="1" applyAlignment="1">
      <alignment horizontal="center"/>
    </xf>
    <xf numFmtId="0" fontId="0" fillId="0" borderId="2" xfId="0" applyBorder="1" applyAlignment="1">
      <alignment horizontal="center"/>
    </xf>
    <xf numFmtId="0" fontId="1" fillId="2" borderId="1" xfId="0" applyFont="1" applyFill="1" applyBorder="1" applyAlignment="1">
      <alignment horizontal="left" vertical="top" wrapText="1"/>
    </xf>
    <xf numFmtId="0" fontId="1" fillId="2" borderId="1" xfId="0" applyFont="1" applyFill="1" applyBorder="1" applyAlignment="1">
      <alignment horizontal="center" vertical="top"/>
    </xf>
    <xf numFmtId="164" fontId="1" fillId="2" borderId="1" xfId="0" applyNumberFormat="1" applyFont="1" applyFill="1" applyBorder="1" applyAlignment="1">
      <alignment horizontal="center"/>
    </xf>
    <xf numFmtId="49" fontId="1" fillId="2" borderId="1" xfId="0" applyNumberFormat="1" applyFont="1" applyFill="1" applyBorder="1" applyAlignment="1">
      <alignment horizontal="center"/>
    </xf>
    <xf numFmtId="0" fontId="0" fillId="0" borderId="1" xfId="0" applyBorder="1" applyAlignment="1">
      <alignment horizontal="center"/>
    </xf>
    <xf numFmtId="0" fontId="10" fillId="0" borderId="1" xfId="0" applyFont="1" applyBorder="1" applyAlignment="1">
      <alignment horizontal="center" wrapText="1"/>
    </xf>
    <xf numFmtId="0" fontId="3" fillId="2" borderId="1" xfId="0" applyFont="1" applyFill="1" applyBorder="1" applyAlignment="1">
      <alignment vertical="top" wrapText="1"/>
    </xf>
    <xf numFmtId="0" fontId="3" fillId="2" borderId="1" xfId="0" applyFont="1" applyFill="1" applyBorder="1" applyAlignment="1">
      <alignment horizontal="center" vertical="top"/>
    </xf>
    <xf numFmtId="164" fontId="3" fillId="0" borderId="1" xfId="0" applyNumberFormat="1" applyFont="1" applyBorder="1" applyAlignment="1">
      <alignment horizontal="center"/>
    </xf>
    <xf numFmtId="0" fontId="3" fillId="2" borderId="2" xfId="0" applyFont="1" applyFill="1" applyBorder="1" applyAlignment="1">
      <alignment horizontal="center" vertical="center"/>
    </xf>
    <xf numFmtId="164" fontId="3" fillId="2" borderId="1" xfId="0" applyNumberFormat="1" applyFont="1" applyFill="1" applyBorder="1" applyAlignment="1">
      <alignment horizontal="center"/>
    </xf>
    <xf numFmtId="49" fontId="3" fillId="0" borderId="2" xfId="0" applyNumberFormat="1" applyFont="1" applyBorder="1" applyAlignment="1">
      <alignment horizontal="center"/>
    </xf>
    <xf numFmtId="0" fontId="3" fillId="2" borderId="2" xfId="0" applyFont="1" applyFill="1" applyBorder="1" applyAlignment="1">
      <alignment horizontal="left" vertical="top" wrapText="1"/>
    </xf>
    <xf numFmtId="4" fontId="0" fillId="4" borderId="1" xfId="0" applyNumberFormat="1" applyFont="1" applyFill="1" applyBorder="1"/>
    <xf numFmtId="4" fontId="0" fillId="4" borderId="2" xfId="0" applyNumberFormat="1" applyFill="1" applyBorder="1"/>
    <xf numFmtId="0" fontId="0" fillId="0" borderId="2" xfId="0" applyBorder="1" applyAlignment="1">
      <alignment horizontal="center"/>
    </xf>
    <xf numFmtId="49" fontId="3" fillId="0" borderId="2" xfId="0" applyNumberFormat="1" applyFont="1" applyBorder="1" applyAlignment="1">
      <alignment horizontal="center"/>
    </xf>
    <xf numFmtId="0" fontId="0" fillId="0" borderId="2" xfId="0" applyBorder="1" applyAlignment="1"/>
    <xf numFmtId="49" fontId="3" fillId="0" borderId="1" xfId="0" applyNumberFormat="1" applyFont="1" applyBorder="1" applyAlignment="1"/>
    <xf numFmtId="164" fontId="0" fillId="0" borderId="1" xfId="0" applyNumberFormat="1" applyBorder="1" applyAlignment="1"/>
    <xf numFmtId="164" fontId="0" fillId="0" borderId="1" xfId="0" applyNumberFormat="1" applyFont="1" applyBorder="1" applyAlignment="1"/>
    <xf numFmtId="49" fontId="1" fillId="2" borderId="1" xfId="0" applyNumberFormat="1" applyFont="1" applyFill="1" applyBorder="1" applyAlignment="1"/>
    <xf numFmtId="164" fontId="1" fillId="2" borderId="1" xfId="0" applyNumberFormat="1" applyFont="1" applyFill="1" applyBorder="1" applyAlignment="1"/>
    <xf numFmtId="4" fontId="0" fillId="3" borderId="2" xfId="0" applyNumberFormat="1" applyFont="1" applyFill="1" applyBorder="1" applyAlignment="1"/>
    <xf numFmtId="4" fontId="0" fillId="4" borderId="2" xfId="0" applyNumberFormat="1" applyFill="1" applyBorder="1" applyAlignment="1"/>
    <xf numFmtId="49" fontId="3" fillId="0" borderId="1" xfId="0" applyNumberFormat="1" applyFont="1" applyBorder="1" applyAlignment="1">
      <alignment horizontal="center"/>
    </xf>
    <xf numFmtId="4" fontId="3" fillId="4" borderId="1" xfId="0" applyNumberFormat="1" applyFont="1" applyFill="1" applyBorder="1" applyAlignment="1">
      <alignment horizontal="center"/>
    </xf>
    <xf numFmtId="164" fontId="1" fillId="2" borderId="1" xfId="0" applyNumberFormat="1" applyFont="1" applyFill="1" applyBorder="1" applyAlignment="1">
      <alignment horizontal="center"/>
    </xf>
    <xf numFmtId="49" fontId="1" fillId="2" borderId="1" xfId="0" applyNumberFormat="1" applyFont="1" applyFill="1" applyBorder="1" applyAlignment="1">
      <alignment horizontal="center" vertical="top"/>
    </xf>
    <xf numFmtId="164" fontId="1" fillId="2" borderId="1" xfId="0" applyNumberFormat="1" applyFont="1" applyFill="1" applyBorder="1" applyAlignment="1">
      <alignment horizontal="center"/>
    </xf>
    <xf numFmtId="0" fontId="1" fillId="2" borderId="1" xfId="0" applyFont="1" applyFill="1" applyBorder="1" applyAlignment="1">
      <alignment horizontal="left" vertical="top" wrapText="1"/>
    </xf>
    <xf numFmtId="0" fontId="1" fillId="2" borderId="1" xfId="0" applyFont="1" applyFill="1" applyBorder="1" applyAlignment="1">
      <alignment horizontal="center" vertical="center"/>
    </xf>
    <xf numFmtId="49" fontId="1" fillId="2" borderId="1" xfId="0" applyNumberFormat="1" applyFont="1" applyFill="1" applyBorder="1" applyAlignment="1">
      <alignment horizontal="center"/>
    </xf>
    <xf numFmtId="164" fontId="3" fillId="0" borderId="1" xfId="0" applyNumberFormat="1" applyFont="1" applyBorder="1" applyAlignment="1">
      <alignment horizontal="center"/>
    </xf>
    <xf numFmtId="0" fontId="3" fillId="2" borderId="1" xfId="0" applyFont="1" applyFill="1" applyBorder="1" applyAlignment="1">
      <alignment horizontal="center" vertical="center"/>
    </xf>
    <xf numFmtId="0" fontId="3" fillId="2" borderId="1" xfId="0" applyFont="1" applyFill="1" applyBorder="1" applyAlignment="1">
      <alignment vertical="top" wrapText="1"/>
    </xf>
    <xf numFmtId="164" fontId="3" fillId="2" borderId="1" xfId="0" applyNumberFormat="1" applyFont="1" applyFill="1" applyBorder="1" applyAlignment="1">
      <alignment horizontal="center"/>
    </xf>
    <xf numFmtId="0" fontId="1" fillId="2" borderId="1" xfId="0" applyFont="1" applyFill="1" applyBorder="1" applyAlignment="1">
      <alignment horizontal="left" vertical="top" wrapText="1"/>
    </xf>
    <xf numFmtId="0" fontId="1" fillId="2" borderId="1" xfId="0" applyFont="1" applyFill="1" applyBorder="1" applyAlignment="1">
      <alignment horizontal="left" vertical="top"/>
    </xf>
    <xf numFmtId="49" fontId="1" fillId="2" borderId="1" xfId="0" applyNumberFormat="1" applyFont="1" applyFill="1" applyBorder="1" applyAlignment="1">
      <alignment horizontal="left" vertical="top" wrapText="1"/>
    </xf>
    <xf numFmtId="0" fontId="1" fillId="2" borderId="1" xfId="0" applyFont="1" applyFill="1" applyBorder="1" applyAlignment="1">
      <alignment horizontal="left" vertical="top" wrapText="1"/>
    </xf>
    <xf numFmtId="0" fontId="1" fillId="2" borderId="1" xfId="0" applyFont="1" applyFill="1" applyBorder="1" applyAlignment="1">
      <alignment horizontal="center" vertical="center"/>
    </xf>
    <xf numFmtId="0" fontId="1" fillId="2" borderId="1" xfId="0" applyFont="1" applyFill="1" applyBorder="1" applyAlignment="1">
      <alignment horizontal="left" vertical="top"/>
    </xf>
    <xf numFmtId="164" fontId="1" fillId="2" borderId="1" xfId="0" applyNumberFormat="1" applyFont="1" applyFill="1" applyBorder="1" applyAlignment="1">
      <alignment horizontal="center"/>
    </xf>
    <xf numFmtId="49" fontId="1" fillId="2" borderId="1" xfId="0" applyNumberFormat="1" applyFont="1" applyFill="1" applyBorder="1" applyAlignment="1">
      <alignment horizontal="center"/>
    </xf>
    <xf numFmtId="0" fontId="0" fillId="0" borderId="1" xfId="0" applyBorder="1" applyAlignment="1">
      <alignment horizontal="center"/>
    </xf>
    <xf numFmtId="0" fontId="3" fillId="2" borderId="1" xfId="0" applyFont="1" applyFill="1" applyBorder="1" applyAlignment="1">
      <alignment horizontal="left" vertical="top" wrapText="1"/>
    </xf>
    <xf numFmtId="0" fontId="3" fillId="2" borderId="1" xfId="0" applyFont="1" applyFill="1" applyBorder="1" applyAlignment="1">
      <alignment horizontal="center" vertical="center"/>
    </xf>
    <xf numFmtId="0" fontId="10" fillId="0" borderId="1" xfId="0" applyFont="1" applyBorder="1" applyAlignment="1">
      <alignment horizontal="center" wrapText="1"/>
    </xf>
    <xf numFmtId="49" fontId="3" fillId="0" borderId="1" xfId="0" applyNumberFormat="1" applyFont="1" applyBorder="1" applyAlignment="1">
      <alignment horizontal="center"/>
    </xf>
    <xf numFmtId="164" fontId="0" fillId="4" borderId="1" xfId="0" applyNumberFormat="1" applyFont="1" applyFill="1" applyBorder="1"/>
    <xf numFmtId="164" fontId="1" fillId="2" borderId="1" xfId="0" applyNumberFormat="1" applyFont="1" applyFill="1" applyBorder="1" applyAlignment="1">
      <alignment horizontal="center"/>
    </xf>
    <xf numFmtId="164" fontId="3" fillId="0" borderId="1" xfId="0" applyNumberFormat="1" applyFont="1" applyBorder="1" applyAlignment="1">
      <alignment horizontal="center"/>
    </xf>
    <xf numFmtId="164" fontId="3" fillId="2" borderId="1" xfId="0" applyNumberFormat="1" applyFont="1" applyFill="1" applyBorder="1" applyAlignment="1">
      <alignment horizontal="center"/>
    </xf>
    <xf numFmtId="4" fontId="14" fillId="0" borderId="1" xfId="0" applyNumberFormat="1" applyFont="1" applyBorder="1" applyAlignment="1">
      <alignment horizontal="center"/>
    </xf>
    <xf numFmtId="49" fontId="1" fillId="0" borderId="1" xfId="0" applyNumberFormat="1" applyFont="1" applyFill="1" applyBorder="1" applyAlignment="1">
      <alignment horizontal="center"/>
    </xf>
    <xf numFmtId="164" fontId="3" fillId="2" borderId="1" xfId="0" applyNumberFormat="1" applyFont="1" applyFill="1" applyBorder="1" applyAlignment="1">
      <alignment horizontal="center"/>
    </xf>
    <xf numFmtId="4" fontId="14" fillId="4" borderId="1" xfId="0" applyNumberFormat="1" applyFont="1" applyFill="1" applyBorder="1" applyAlignment="1">
      <alignment horizontal="center"/>
    </xf>
    <xf numFmtId="164" fontId="3" fillId="0" borderId="1" xfId="0" applyNumberFormat="1" applyFont="1" applyBorder="1" applyAlignment="1">
      <alignment horizontal="center"/>
    </xf>
    <xf numFmtId="0" fontId="3" fillId="2" borderId="1" xfId="0" applyFont="1" applyFill="1" applyBorder="1" applyAlignment="1">
      <alignment horizontal="center" vertical="center"/>
    </xf>
    <xf numFmtId="49" fontId="3" fillId="0" borderId="1" xfId="0" applyNumberFormat="1" applyFont="1" applyBorder="1" applyAlignment="1">
      <alignment horizontal="center"/>
    </xf>
    <xf numFmtId="0" fontId="0" fillId="0" borderId="1" xfId="0" applyBorder="1" applyAlignment="1">
      <alignment horizontal="center"/>
    </xf>
    <xf numFmtId="0" fontId="3" fillId="2" borderId="1" xfId="0" applyFont="1" applyFill="1" applyBorder="1" applyAlignment="1">
      <alignment horizontal="left" vertical="top" wrapText="1"/>
    </xf>
    <xf numFmtId="0" fontId="10" fillId="0" borderId="1" xfId="0" applyFont="1" applyBorder="1" applyAlignment="1">
      <alignment horizontal="center" wrapText="1"/>
    </xf>
    <xf numFmtId="0" fontId="3" fillId="2" borderId="1" xfId="0" applyFont="1" applyFill="1" applyBorder="1" applyAlignment="1">
      <alignment vertical="top" wrapText="1"/>
    </xf>
    <xf numFmtId="164" fontId="3" fillId="2" borderId="1" xfId="0" applyNumberFormat="1" applyFont="1" applyFill="1" applyBorder="1" applyAlignment="1">
      <alignment horizontal="center"/>
    </xf>
    <xf numFmtId="0" fontId="1" fillId="2" borderId="1" xfId="0" applyFont="1" applyFill="1" applyBorder="1" applyAlignment="1">
      <alignment horizontal="left" vertical="top" wrapText="1"/>
    </xf>
    <xf numFmtId="0" fontId="1" fillId="2" borderId="1" xfId="0" applyFont="1" applyFill="1" applyBorder="1" applyAlignment="1">
      <alignment horizontal="center" vertical="center"/>
    </xf>
    <xf numFmtId="164" fontId="1" fillId="2" borderId="1" xfId="0" applyNumberFormat="1" applyFont="1" applyFill="1" applyBorder="1" applyAlignment="1">
      <alignment horizontal="center"/>
    </xf>
    <xf numFmtId="0" fontId="1" fillId="2" borderId="1" xfId="0" applyFont="1" applyFill="1" applyBorder="1" applyAlignment="1" applyProtection="1">
      <alignment horizontal="left" vertical="top" wrapText="1"/>
      <protection locked="0"/>
    </xf>
    <xf numFmtId="0" fontId="3" fillId="2" borderId="1" xfId="0" applyFont="1" applyFill="1" applyBorder="1" applyAlignment="1">
      <alignment horizontal="center" vertical="center"/>
    </xf>
    <xf numFmtId="0" fontId="3" fillId="2" borderId="1" xfId="0" applyFont="1" applyFill="1" applyBorder="1" applyAlignment="1">
      <alignment vertical="top" wrapText="1"/>
    </xf>
    <xf numFmtId="4" fontId="0" fillId="3" borderId="1" xfId="0" applyNumberFormat="1" applyFill="1" applyBorder="1"/>
    <xf numFmtId="49" fontId="3" fillId="6" borderId="1" xfId="0" applyNumberFormat="1" applyFont="1" applyFill="1" applyBorder="1" applyAlignment="1">
      <alignment horizontal="center"/>
    </xf>
    <xf numFmtId="164" fontId="17" fillId="2" borderId="1" xfId="0" applyNumberFormat="1" applyFont="1" applyFill="1" applyBorder="1"/>
    <xf numFmtId="164" fontId="17" fillId="0" borderId="1" xfId="0" applyNumberFormat="1" applyFont="1" applyBorder="1"/>
    <xf numFmtId="49" fontId="3" fillId="7" borderId="1" xfId="0" applyNumberFormat="1" applyFont="1" applyFill="1" applyBorder="1" applyAlignment="1">
      <alignment horizontal="center"/>
    </xf>
    <xf numFmtId="164" fontId="3" fillId="8" borderId="1" xfId="0" applyNumberFormat="1" applyFont="1" applyFill="1" applyBorder="1"/>
    <xf numFmtId="164" fontId="3" fillId="7" borderId="1" xfId="0" applyNumberFormat="1" applyFont="1" applyFill="1" applyBorder="1"/>
    <xf numFmtId="0" fontId="3" fillId="8" borderId="1" xfId="0" applyFont="1" applyFill="1" applyBorder="1" applyAlignment="1">
      <alignment horizontal="left" vertical="top" wrapText="1"/>
    </xf>
    <xf numFmtId="0" fontId="3" fillId="8" borderId="1" xfId="0" applyFont="1" applyFill="1" applyBorder="1" applyAlignment="1">
      <alignment horizontal="center" vertical="center"/>
    </xf>
    <xf numFmtId="0" fontId="10" fillId="7" borderId="1" xfId="0" applyFont="1" applyFill="1" applyBorder="1" applyAlignment="1">
      <alignment horizontal="center" wrapText="1"/>
    </xf>
    <xf numFmtId="0" fontId="0" fillId="7" borderId="1" xfId="0" applyFill="1" applyBorder="1" applyAlignment="1">
      <alignment horizontal="center"/>
    </xf>
    <xf numFmtId="0" fontId="0" fillId="7" borderId="0" xfId="0" applyFill="1"/>
    <xf numFmtId="0" fontId="1" fillId="7" borderId="0" xfId="0" applyFont="1" applyFill="1"/>
    <xf numFmtId="49" fontId="18" fillId="6" borderId="1" xfId="0" applyNumberFormat="1" applyFont="1" applyFill="1" applyBorder="1" applyAlignment="1">
      <alignment horizontal="center"/>
    </xf>
    <xf numFmtId="164" fontId="3" fillId="6" borderId="1" xfId="0" applyNumberFormat="1" applyFont="1" applyFill="1" applyBorder="1"/>
    <xf numFmtId="4" fontId="3" fillId="6" borderId="1" xfId="0" applyNumberFormat="1" applyFont="1" applyFill="1" applyBorder="1"/>
    <xf numFmtId="0" fontId="3" fillId="2" borderId="2" xfId="0" applyFont="1" applyFill="1" applyBorder="1" applyAlignment="1">
      <alignment horizontal="left" vertical="top" wrapText="1"/>
    </xf>
    <xf numFmtId="0" fontId="3" fillId="2" borderId="4" xfId="0" applyFont="1" applyFill="1" applyBorder="1" applyAlignment="1">
      <alignment horizontal="left" vertical="top" wrapText="1"/>
    </xf>
    <xf numFmtId="164" fontId="1" fillId="9" borderId="1" xfId="0" applyNumberFormat="1" applyFont="1" applyFill="1" applyBorder="1" applyAlignment="1">
      <alignment horizontal="center"/>
    </xf>
    <xf numFmtId="164" fontId="1" fillId="6" borderId="1" xfId="0" applyNumberFormat="1" applyFont="1" applyFill="1" applyBorder="1" applyAlignment="1">
      <alignment horizontal="center"/>
    </xf>
    <xf numFmtId="0" fontId="1" fillId="9" borderId="1" xfId="0" applyFont="1" applyFill="1" applyBorder="1" applyAlignment="1">
      <alignment horizontal="left" vertical="top" wrapText="1"/>
    </xf>
    <xf numFmtId="0" fontId="1" fillId="9" borderId="1" xfId="0" applyFont="1" applyFill="1" applyBorder="1" applyAlignment="1">
      <alignment horizontal="center" vertical="center"/>
    </xf>
    <xf numFmtId="0" fontId="1" fillId="9" borderId="1" xfId="0" applyFont="1" applyFill="1" applyBorder="1" applyAlignment="1">
      <alignment horizontal="left" vertical="top"/>
    </xf>
    <xf numFmtId="49" fontId="1" fillId="9" borderId="1" xfId="0" applyNumberFormat="1" applyFont="1" applyFill="1" applyBorder="1" applyAlignment="1">
      <alignment horizontal="center"/>
    </xf>
    <xf numFmtId="0" fontId="1" fillId="2" borderId="1" xfId="0" applyFont="1" applyFill="1" applyBorder="1" applyAlignment="1">
      <alignment horizontal="left" vertical="top" wrapText="1"/>
    </xf>
    <xf numFmtId="0" fontId="1" fillId="2" borderId="1" xfId="0" applyFont="1" applyFill="1" applyBorder="1" applyAlignment="1">
      <alignment horizontal="left" vertical="top"/>
    </xf>
    <xf numFmtId="164" fontId="1" fillId="9" borderId="1" xfId="0" applyNumberFormat="1" applyFont="1" applyFill="1" applyBorder="1" applyAlignment="1">
      <alignment horizontal="center"/>
    </xf>
    <xf numFmtId="164" fontId="1" fillId="2" borderId="1" xfId="0" applyNumberFormat="1" applyFont="1" applyFill="1" applyBorder="1" applyAlignment="1">
      <alignment horizontal="center"/>
    </xf>
    <xf numFmtId="49" fontId="3" fillId="0" borderId="1" xfId="0" applyNumberFormat="1" applyFont="1" applyBorder="1" applyAlignment="1">
      <alignment horizontal="center"/>
    </xf>
    <xf numFmtId="0" fontId="10" fillId="0" borderId="5" xfId="0" applyFont="1" applyBorder="1" applyAlignment="1">
      <alignment horizontal="center" wrapText="1"/>
    </xf>
    <xf numFmtId="0" fontId="0" fillId="0" borderId="5" xfId="0" applyBorder="1" applyAlignment="1">
      <alignment horizontal="center"/>
    </xf>
    <xf numFmtId="0" fontId="3" fillId="7" borderId="2" xfId="0" applyFont="1" applyFill="1" applyBorder="1" applyAlignment="1">
      <alignment horizontal="left" vertical="top" wrapText="1"/>
    </xf>
    <xf numFmtId="0" fontId="3" fillId="7" borderId="2" xfId="0" applyFont="1" applyFill="1" applyBorder="1" applyAlignment="1">
      <alignment horizontal="center" vertical="center"/>
    </xf>
    <xf numFmtId="0" fontId="10" fillId="7" borderId="5" xfId="0" applyFont="1" applyFill="1" applyBorder="1" applyAlignment="1">
      <alignment horizontal="center" wrapText="1"/>
    </xf>
    <xf numFmtId="0" fontId="0" fillId="7" borderId="5" xfId="0" applyFill="1" applyBorder="1" applyAlignment="1">
      <alignment horizontal="center"/>
    </xf>
    <xf numFmtId="0" fontId="0" fillId="7" borderId="5" xfId="0" applyFill="1" applyBorder="1" applyAlignment="1">
      <alignment horizontal="center" wrapText="1"/>
    </xf>
    <xf numFmtId="0" fontId="3" fillId="7" borderId="5" xfId="0" applyFont="1" applyFill="1" applyBorder="1" applyAlignment="1">
      <alignment horizontal="left" vertical="top" wrapText="1"/>
    </xf>
    <xf numFmtId="0" fontId="3" fillId="7" borderId="5" xfId="0" applyFont="1" applyFill="1" applyBorder="1" applyAlignment="1">
      <alignment horizontal="center" vertical="center"/>
    </xf>
    <xf numFmtId="164" fontId="1" fillId="2" borderId="1" xfId="0" applyNumberFormat="1" applyFont="1" applyFill="1" applyBorder="1" applyAlignment="1">
      <alignment horizontal="center"/>
    </xf>
    <xf numFmtId="164" fontId="1" fillId="9" borderId="1" xfId="0" applyNumberFormat="1" applyFont="1" applyFill="1" applyBorder="1" applyAlignment="1">
      <alignment horizontal="center"/>
    </xf>
    <xf numFmtId="4" fontId="1" fillId="2" borderId="2" xfId="0" applyNumberFormat="1" applyFont="1" applyFill="1" applyBorder="1" applyAlignment="1">
      <alignment vertical="top" wrapText="1"/>
    </xf>
    <xf numFmtId="4" fontId="1" fillId="2" borderId="5" xfId="0" applyNumberFormat="1" applyFont="1" applyFill="1" applyBorder="1" applyAlignment="1">
      <alignment vertical="top" wrapText="1"/>
    </xf>
    <xf numFmtId="0" fontId="1" fillId="2" borderId="2" xfId="0" applyFont="1" applyFill="1" applyBorder="1" applyAlignment="1">
      <alignment vertical="top" wrapText="1"/>
    </xf>
    <xf numFmtId="0" fontId="1" fillId="2" borderId="5" xfId="0" applyFont="1" applyFill="1" applyBorder="1" applyAlignment="1">
      <alignment vertical="top" wrapText="1"/>
    </xf>
    <xf numFmtId="0" fontId="1" fillId="2" borderId="2" xfId="0" applyFont="1" applyFill="1" applyBorder="1" applyAlignment="1">
      <alignment horizontal="left" vertical="top" wrapText="1"/>
    </xf>
    <xf numFmtId="0" fontId="1" fillId="2" borderId="5" xfId="0" applyFont="1" applyFill="1" applyBorder="1" applyAlignment="1">
      <alignment horizontal="left" vertical="top" wrapText="1"/>
    </xf>
    <xf numFmtId="0" fontId="1" fillId="2" borderId="2" xfId="0" applyFont="1" applyFill="1" applyBorder="1" applyAlignment="1">
      <alignment horizontal="center" vertical="center"/>
    </xf>
    <xf numFmtId="0" fontId="1" fillId="2" borderId="5" xfId="0" applyFont="1" applyFill="1" applyBorder="1" applyAlignment="1">
      <alignment horizontal="center" vertical="center"/>
    </xf>
    <xf numFmtId="0" fontId="1" fillId="2" borderId="2" xfId="0" applyFont="1" applyFill="1" applyBorder="1" applyAlignment="1">
      <alignment horizontal="left" vertical="top"/>
    </xf>
    <xf numFmtId="0" fontId="1" fillId="2" borderId="5" xfId="0" applyFont="1" applyFill="1" applyBorder="1" applyAlignment="1">
      <alignment horizontal="left" vertical="top"/>
    </xf>
    <xf numFmtId="0" fontId="1" fillId="2" borderId="1" xfId="0" applyFont="1" applyFill="1" applyBorder="1" applyAlignment="1">
      <alignment horizontal="left" vertical="top" wrapText="1"/>
    </xf>
    <xf numFmtId="0" fontId="1" fillId="2" borderId="1" xfId="0" applyFont="1" applyFill="1" applyBorder="1" applyAlignment="1">
      <alignment horizontal="center" vertical="center"/>
    </xf>
    <xf numFmtId="0" fontId="1" fillId="0" borderId="0" xfId="0" applyFont="1" applyBorder="1" applyAlignment="1">
      <alignment horizontal="center"/>
    </xf>
    <xf numFmtId="0" fontId="1" fillId="2" borderId="1" xfId="0" applyFont="1" applyFill="1" applyBorder="1" applyAlignment="1">
      <alignment horizontal="center" wrapText="1"/>
    </xf>
    <xf numFmtId="0" fontId="1" fillId="2" borderId="1" xfId="0" applyFont="1" applyFill="1" applyBorder="1" applyAlignment="1">
      <alignment horizontal="center" vertical="top" wrapText="1"/>
    </xf>
    <xf numFmtId="0" fontId="1" fillId="2" borderId="1" xfId="0" applyFont="1" applyFill="1" applyBorder="1" applyAlignment="1">
      <alignment horizontal="center"/>
    </xf>
    <xf numFmtId="0" fontId="1" fillId="2" borderId="1" xfId="0" applyFont="1" applyFill="1" applyBorder="1" applyAlignment="1">
      <alignment horizontal="center" vertical="center" wrapText="1"/>
    </xf>
    <xf numFmtId="164" fontId="1" fillId="9" borderId="1" xfId="0" applyNumberFormat="1" applyFont="1" applyFill="1" applyBorder="1" applyAlignment="1">
      <alignment horizontal="center"/>
    </xf>
    <xf numFmtId="0" fontId="1" fillId="2" borderId="1" xfId="0" applyFont="1" applyFill="1" applyBorder="1" applyAlignment="1" applyProtection="1">
      <alignment horizontal="left" vertical="top" wrapText="1"/>
      <protection locked="0"/>
    </xf>
    <xf numFmtId="0" fontId="3" fillId="2" borderId="1" xfId="0" applyFont="1" applyFill="1" applyBorder="1" applyAlignment="1">
      <alignment horizontal="left" vertical="top" wrapText="1"/>
    </xf>
    <xf numFmtId="0" fontId="1" fillId="2" borderId="1" xfId="0" applyFont="1" applyFill="1" applyBorder="1" applyAlignment="1">
      <alignment horizontal="left" vertical="top"/>
    </xf>
    <xf numFmtId="0" fontId="1" fillId="2" borderId="2" xfId="0" applyFont="1" applyFill="1" applyBorder="1" applyAlignment="1">
      <alignment vertical="top"/>
    </xf>
    <xf numFmtId="0" fontId="1" fillId="2" borderId="5" xfId="0" applyFont="1" applyFill="1" applyBorder="1" applyAlignment="1">
      <alignment vertical="top"/>
    </xf>
    <xf numFmtId="164" fontId="1" fillId="2" borderId="1" xfId="0" applyNumberFormat="1" applyFont="1" applyFill="1" applyBorder="1" applyAlignment="1">
      <alignment horizontal="center"/>
    </xf>
    <xf numFmtId="0" fontId="1" fillId="2" borderId="4" xfId="0" applyFont="1" applyFill="1" applyBorder="1" applyAlignment="1">
      <alignment horizontal="center" vertical="top" wrapText="1"/>
    </xf>
    <xf numFmtId="0" fontId="1" fillId="2" borderId="5" xfId="0" applyFont="1" applyFill="1" applyBorder="1" applyAlignment="1">
      <alignment horizontal="center" vertical="top" wrapText="1"/>
    </xf>
    <xf numFmtId="49" fontId="1" fillId="2" borderId="1" xfId="0" applyNumberFormat="1" applyFont="1" applyFill="1" applyBorder="1" applyAlignment="1">
      <alignment horizontal="center"/>
    </xf>
    <xf numFmtId="164" fontId="1" fillId="2" borderId="2" xfId="0" applyNumberFormat="1" applyFont="1" applyFill="1" applyBorder="1" applyAlignment="1">
      <alignment horizontal="center"/>
    </xf>
    <xf numFmtId="164" fontId="1" fillId="2" borderId="5" xfId="0" applyNumberFormat="1" applyFont="1" applyFill="1" applyBorder="1" applyAlignment="1">
      <alignment horizontal="center"/>
    </xf>
    <xf numFmtId="0" fontId="3" fillId="2" borderId="2" xfId="0" applyFont="1" applyFill="1" applyBorder="1" applyAlignment="1">
      <alignment horizontal="left" vertical="top" wrapText="1"/>
    </xf>
    <xf numFmtId="0" fontId="3" fillId="2" borderId="4" xfId="0" applyFont="1" applyFill="1" applyBorder="1" applyAlignment="1">
      <alignment horizontal="left" vertical="top" wrapText="1"/>
    </xf>
    <xf numFmtId="0" fontId="3" fillId="2" borderId="5" xfId="0" applyFont="1" applyFill="1" applyBorder="1" applyAlignment="1">
      <alignment horizontal="left" vertical="top" wrapText="1"/>
    </xf>
    <xf numFmtId="0" fontId="1" fillId="2" borderId="1" xfId="0" applyFont="1" applyFill="1" applyBorder="1" applyAlignment="1">
      <alignment horizontal="center" vertical="top"/>
    </xf>
    <xf numFmtId="0" fontId="1" fillId="2" borderId="1" xfId="0" applyFont="1" applyFill="1" applyBorder="1" applyAlignment="1">
      <alignment vertical="top" wrapText="1"/>
    </xf>
    <xf numFmtId="0" fontId="1" fillId="0" borderId="1" xfId="0" applyFont="1" applyBorder="1" applyAlignment="1">
      <alignment horizontal="left" vertical="top" wrapText="1"/>
    </xf>
    <xf numFmtId="0" fontId="1" fillId="2" borderId="4" xfId="0" applyFont="1" applyFill="1" applyBorder="1" applyAlignment="1">
      <alignment horizontal="left" vertical="top" wrapText="1"/>
    </xf>
    <xf numFmtId="0" fontId="1" fillId="0" borderId="0" xfId="0" applyFont="1" applyAlignment="1">
      <alignment horizontal="left"/>
    </xf>
    <xf numFmtId="0" fontId="1" fillId="2" borderId="4" xfId="0" applyFont="1" applyFill="1" applyBorder="1" applyAlignment="1">
      <alignment horizontal="center" vertical="center"/>
    </xf>
    <xf numFmtId="0" fontId="1" fillId="2" borderId="2" xfId="0" applyFont="1" applyFill="1" applyBorder="1" applyAlignment="1">
      <alignment horizontal="center" vertical="top"/>
    </xf>
    <xf numFmtId="0" fontId="1" fillId="2" borderId="4" xfId="0" applyFont="1" applyFill="1" applyBorder="1" applyAlignment="1">
      <alignment horizontal="center" vertical="top"/>
    </xf>
    <xf numFmtId="0" fontId="1" fillId="2" borderId="5" xfId="0" applyFont="1" applyFill="1" applyBorder="1" applyAlignment="1">
      <alignment horizontal="center" vertical="top"/>
    </xf>
    <xf numFmtId="4" fontId="1" fillId="2" borderId="2" xfId="0" applyNumberFormat="1" applyFont="1" applyFill="1" applyBorder="1" applyAlignment="1">
      <alignment horizontal="left" vertical="top"/>
    </xf>
    <xf numFmtId="4" fontId="1" fillId="2" borderId="4" xfId="0" applyNumberFormat="1" applyFont="1" applyFill="1" applyBorder="1" applyAlignment="1">
      <alignment horizontal="left" vertical="top"/>
    </xf>
    <xf numFmtId="4" fontId="1" fillId="2" borderId="5" xfId="0" applyNumberFormat="1" applyFont="1" applyFill="1" applyBorder="1" applyAlignment="1">
      <alignment horizontal="left" vertical="top"/>
    </xf>
    <xf numFmtId="0" fontId="16" fillId="0" borderId="0" xfId="0" applyFont="1" applyBorder="1" applyAlignment="1">
      <alignment horizontal="left"/>
    </xf>
    <xf numFmtId="0" fontId="1" fillId="2" borderId="4" xfId="0" applyFont="1" applyFill="1" applyBorder="1" applyAlignment="1">
      <alignment horizontal="left" vertical="top"/>
    </xf>
    <xf numFmtId="0" fontId="16" fillId="0" borderId="0" xfId="0" applyFont="1" applyBorder="1" applyAlignment="1">
      <alignment horizontal="right"/>
    </xf>
    <xf numFmtId="0" fontId="3" fillId="0" borderId="1" xfId="0" applyFont="1" applyBorder="1" applyAlignment="1">
      <alignment horizontal="center" wrapText="1"/>
    </xf>
    <xf numFmtId="0" fontId="3" fillId="2" borderId="1" xfId="0" applyFont="1" applyFill="1" applyBorder="1" applyAlignment="1">
      <alignment horizontal="center" wrapText="1"/>
    </xf>
    <xf numFmtId="0" fontId="3" fillId="2" borderId="1" xfId="0" applyFont="1" applyFill="1" applyBorder="1" applyAlignment="1">
      <alignment horizontal="center" vertical="top" wrapText="1"/>
    </xf>
    <xf numFmtId="0" fontId="3" fillId="0" borderId="1" xfId="0" applyFont="1" applyBorder="1" applyAlignment="1">
      <alignment horizontal="center"/>
    </xf>
    <xf numFmtId="0" fontId="3" fillId="0" borderId="1" xfId="0" applyFont="1" applyBorder="1" applyAlignment="1">
      <alignment horizontal="center" vertical="top" wrapText="1"/>
    </xf>
    <xf numFmtId="0" fontId="3" fillId="0" borderId="1" xfId="0" applyFont="1" applyBorder="1" applyAlignment="1">
      <alignment horizontal="center" vertical="center" wrapText="1"/>
    </xf>
    <xf numFmtId="164" fontId="3" fillId="0" borderId="1" xfId="0" applyNumberFormat="1" applyFont="1" applyBorder="1" applyAlignment="1">
      <alignment horizontal="center"/>
    </xf>
    <xf numFmtId="0" fontId="3" fillId="2" borderId="1" xfId="0" applyFont="1" applyFill="1" applyBorder="1" applyAlignment="1">
      <alignment horizontal="center" vertical="center"/>
    </xf>
    <xf numFmtId="49" fontId="3" fillId="0" borderId="1" xfId="0" applyNumberFormat="1" applyFont="1" applyBorder="1" applyAlignment="1">
      <alignment horizontal="center"/>
    </xf>
    <xf numFmtId="164" fontId="0" fillId="0" borderId="1" xfId="0" applyNumberFormat="1" applyFont="1" applyBorder="1" applyAlignment="1">
      <alignment horizontal="center"/>
    </xf>
    <xf numFmtId="164" fontId="0" fillId="0" borderId="1" xfId="0" applyNumberFormat="1" applyBorder="1" applyAlignment="1">
      <alignment horizontal="center"/>
    </xf>
    <xf numFmtId="0" fontId="0" fillId="0" borderId="1" xfId="0" applyBorder="1" applyAlignment="1">
      <alignment horizontal="center"/>
    </xf>
    <xf numFmtId="0" fontId="3" fillId="2" borderId="1" xfId="0" applyFont="1" applyFill="1" applyBorder="1" applyAlignment="1">
      <alignment horizontal="left" wrapText="1"/>
    </xf>
    <xf numFmtId="0" fontId="10" fillId="0" borderId="1" xfId="0" applyFont="1" applyBorder="1" applyAlignment="1">
      <alignment horizontal="center" wrapText="1"/>
    </xf>
    <xf numFmtId="0" fontId="3" fillId="2" borderId="1" xfId="0" applyFont="1" applyFill="1" applyBorder="1" applyAlignment="1">
      <alignment vertical="top" wrapText="1"/>
    </xf>
    <xf numFmtId="0" fontId="3" fillId="2" borderId="2" xfId="0" applyFont="1" applyFill="1" applyBorder="1" applyAlignment="1">
      <alignment horizontal="center" vertical="center"/>
    </xf>
    <xf numFmtId="0" fontId="3" fillId="2" borderId="2" xfId="0" applyFont="1" applyFill="1" applyBorder="1" applyAlignment="1">
      <alignment vertical="top" wrapText="1"/>
    </xf>
    <xf numFmtId="0" fontId="0" fillId="0" borderId="7" xfId="0" applyBorder="1" applyAlignment="1">
      <alignment horizontal="center"/>
    </xf>
    <xf numFmtId="0" fontId="0" fillId="0" borderId="8" xfId="0" applyBorder="1" applyAlignment="1">
      <alignment horizontal="center"/>
    </xf>
    <xf numFmtId="0" fontId="0" fillId="0" borderId="9" xfId="0" applyBorder="1" applyAlignment="1">
      <alignment horizontal="center"/>
    </xf>
    <xf numFmtId="0" fontId="0" fillId="0" borderId="6" xfId="0" applyBorder="1" applyAlignment="1">
      <alignment horizontal="center"/>
    </xf>
    <xf numFmtId="0" fontId="0" fillId="0" borderId="0" xfId="0" applyBorder="1" applyAlignment="1">
      <alignment horizontal="center"/>
    </xf>
    <xf numFmtId="0" fontId="0" fillId="0" borderId="10" xfId="0" applyBorder="1" applyAlignment="1">
      <alignment horizontal="center"/>
    </xf>
    <xf numFmtId="0" fontId="0" fillId="0" borderId="11" xfId="0" applyBorder="1" applyAlignment="1">
      <alignment horizontal="center"/>
    </xf>
    <xf numFmtId="0" fontId="0" fillId="0" borderId="12" xfId="0" applyBorder="1" applyAlignment="1">
      <alignment horizontal="center"/>
    </xf>
    <xf numFmtId="0" fontId="0" fillId="0" borderId="13" xfId="0" applyBorder="1" applyAlignment="1">
      <alignment horizontal="center"/>
    </xf>
    <xf numFmtId="0" fontId="3" fillId="2" borderId="1" xfId="0" applyFont="1" applyFill="1" applyBorder="1" applyAlignment="1">
      <alignment horizontal="center" vertical="top"/>
    </xf>
    <xf numFmtId="0" fontId="3" fillId="2" borderId="4" xfId="0" applyFont="1" applyFill="1" applyBorder="1" applyAlignment="1">
      <alignment horizontal="center" vertical="center"/>
    </xf>
    <xf numFmtId="0" fontId="3" fillId="2" borderId="5" xfId="0" applyFont="1" applyFill="1" applyBorder="1" applyAlignment="1">
      <alignment horizontal="center" vertical="center"/>
    </xf>
    <xf numFmtId="0" fontId="10" fillId="0" borderId="2" xfId="0" applyFont="1" applyBorder="1" applyAlignment="1">
      <alignment horizontal="center" wrapText="1"/>
    </xf>
    <xf numFmtId="0" fontId="10" fillId="0" borderId="4" xfId="0" applyFont="1" applyBorder="1" applyAlignment="1">
      <alignment horizontal="center" wrapText="1"/>
    </xf>
    <xf numFmtId="0" fontId="10" fillId="0" borderId="5" xfId="0" applyFont="1" applyBorder="1" applyAlignment="1">
      <alignment horizontal="center" wrapText="1"/>
    </xf>
    <xf numFmtId="0" fontId="3" fillId="0" borderId="1" xfId="0" applyFont="1" applyBorder="1" applyAlignment="1">
      <alignment horizontal="left" vertical="top" wrapText="1"/>
    </xf>
    <xf numFmtId="0" fontId="3" fillId="0" borderId="1" xfId="0" applyFont="1" applyBorder="1" applyAlignment="1">
      <alignment horizontal="center" vertical="center"/>
    </xf>
    <xf numFmtId="0" fontId="3" fillId="0" borderId="1" xfId="0" applyFont="1" applyBorder="1" applyAlignment="1">
      <alignment vertical="top" wrapText="1"/>
    </xf>
    <xf numFmtId="164" fontId="3" fillId="0" borderId="1" xfId="0" applyNumberFormat="1" applyFont="1" applyBorder="1" applyAlignment="1">
      <alignment horizontal="right"/>
    </xf>
    <xf numFmtId="164" fontId="3" fillId="2" borderId="1" xfId="0" applyNumberFormat="1" applyFont="1" applyFill="1" applyBorder="1" applyAlignment="1">
      <alignment horizontal="center"/>
    </xf>
    <xf numFmtId="4" fontId="13" fillId="0" borderId="1" xfId="0" applyNumberFormat="1" applyFont="1" applyBorder="1" applyAlignment="1">
      <alignment horizontal="center"/>
    </xf>
    <xf numFmtId="4" fontId="13" fillId="0" borderId="1" xfId="0" applyNumberFormat="1" applyFont="1" applyBorder="1" applyAlignment="1">
      <alignment horizontal="center" vertical="top" wrapText="1"/>
    </xf>
    <xf numFmtId="4" fontId="0" fillId="3" borderId="1" xfId="0" applyNumberFormat="1" applyFont="1" applyFill="1" applyBorder="1" applyAlignment="1">
      <alignment horizontal="center"/>
    </xf>
    <xf numFmtId="4" fontId="0" fillId="4" borderId="1" xfId="0" applyNumberFormat="1" applyFill="1" applyBorder="1" applyAlignment="1">
      <alignment horizontal="center"/>
    </xf>
    <xf numFmtId="0" fontId="13" fillId="2" borderId="1" xfId="0" applyFont="1" applyFill="1" applyBorder="1" applyAlignment="1">
      <alignment horizontal="left" wrapText="1"/>
    </xf>
    <xf numFmtId="0" fontId="13" fillId="0" borderId="1" xfId="0" applyFont="1" applyBorder="1" applyAlignment="1">
      <alignment horizontal="center" vertical="center"/>
    </xf>
    <xf numFmtId="4" fontId="14" fillId="4" borderId="1" xfId="0" applyNumberFormat="1" applyFont="1" applyFill="1" applyBorder="1" applyAlignment="1">
      <alignment horizontal="center"/>
    </xf>
    <xf numFmtId="4" fontId="14" fillId="0" borderId="1" xfId="0" applyNumberFormat="1" applyFont="1" applyBorder="1" applyAlignment="1">
      <alignment horizontal="center"/>
    </xf>
    <xf numFmtId="0" fontId="0" fillId="0" borderId="4" xfId="0" applyBorder="1" applyAlignment="1">
      <alignment vertical="top" wrapText="1"/>
    </xf>
    <xf numFmtId="0" fontId="0" fillId="0" borderId="4" xfId="0" applyBorder="1" applyAlignment="1">
      <alignment horizontal="center" vertical="center"/>
    </xf>
    <xf numFmtId="0" fontId="0" fillId="0" borderId="4" xfId="0" applyBorder="1" applyAlignment="1">
      <alignment wrapText="1"/>
    </xf>
    <xf numFmtId="0" fontId="0" fillId="0" borderId="5" xfId="0" applyBorder="1" applyAlignment="1">
      <alignment horizontal="center"/>
    </xf>
    <xf numFmtId="0" fontId="0" fillId="0" borderId="2" xfId="0" applyBorder="1" applyAlignment="1">
      <alignment horizontal="center"/>
    </xf>
    <xf numFmtId="0" fontId="1" fillId="9" borderId="2" xfId="0" applyFont="1" applyFill="1" applyBorder="1" applyAlignment="1">
      <alignment horizontal="left" vertical="top" wrapText="1"/>
    </xf>
    <xf numFmtId="0" fontId="1" fillId="9" borderId="2" xfId="0" applyFont="1" applyFill="1" applyBorder="1" applyAlignment="1">
      <alignment horizontal="center" vertical="center"/>
    </xf>
    <xf numFmtId="0" fontId="1" fillId="9" borderId="2" xfId="0" applyFont="1" applyFill="1" applyBorder="1" applyAlignment="1">
      <alignment horizontal="left" vertical="top"/>
    </xf>
    <xf numFmtId="0" fontId="1" fillId="6" borderId="0" xfId="0" applyFont="1" applyFill="1"/>
    <xf numFmtId="0" fontId="1" fillId="9" borderId="5" xfId="0" applyFont="1" applyFill="1" applyBorder="1" applyAlignment="1">
      <alignment horizontal="left" vertical="top" wrapText="1"/>
    </xf>
    <xf numFmtId="0" fontId="1" fillId="9" borderId="5" xfId="0" applyFont="1" applyFill="1" applyBorder="1" applyAlignment="1">
      <alignment horizontal="center" vertical="center"/>
    </xf>
    <xf numFmtId="0" fontId="1" fillId="9" borderId="5" xfId="0" applyFont="1" applyFill="1" applyBorder="1" applyAlignment="1">
      <alignment horizontal="left" vertical="top"/>
    </xf>
  </cellXfs>
  <cellStyles count="1">
    <cellStyle name="Обычный"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E2F0D9"/>
      <rgbColor rgb="00FFFF99"/>
      <rgbColor rgb="0099CCFF"/>
      <rgbColor rgb="00FF99CC"/>
      <rgbColor rgb="00CC99FF"/>
      <rgbColor rgb="00FFCC99"/>
      <rgbColor rgb="003366FF"/>
      <rgbColor rgb="0033CCCC"/>
      <rgbColor rgb="0092D05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12" Type="http://schemas.openxmlformats.org/officeDocument/2006/relationships/usernames" Target="revisions/userNam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revisionHeaders" Target="revisions/revisionHeaders.xml"/></Relationships>
</file>

<file path=xl/revisions/_rels/revisionHeaders.xml.rels><?xml version="1.0" encoding="UTF-8" standalone="yes"?>
<Relationships xmlns="http://schemas.openxmlformats.org/package/2006/relationships"><Relationship Id="rId109" Type="http://schemas.openxmlformats.org/officeDocument/2006/relationships/revisionLog" Target="revisionLog4.xml"/><Relationship Id="rId117" Type="http://schemas.openxmlformats.org/officeDocument/2006/relationships/revisionLog" Target="revisionLog12.xml"/><Relationship Id="rId112" Type="http://schemas.openxmlformats.org/officeDocument/2006/relationships/revisionLog" Target="revisionLog7.xml"/><Relationship Id="rId120" Type="http://schemas.openxmlformats.org/officeDocument/2006/relationships/revisionLog" Target="revisionLog15.xml"/><Relationship Id="rId125" Type="http://schemas.openxmlformats.org/officeDocument/2006/relationships/revisionLog" Target="revisionLog20.xml"/><Relationship Id="rId133" Type="http://schemas.openxmlformats.org/officeDocument/2006/relationships/revisionLog" Target="revisionLog28.xml"/><Relationship Id="rId138" Type="http://schemas.openxmlformats.org/officeDocument/2006/relationships/revisionLog" Target="revisionLog33.xml"/><Relationship Id="rId141" Type="http://schemas.openxmlformats.org/officeDocument/2006/relationships/revisionLog" Target="revisionLog36.xml"/><Relationship Id="rId146" Type="http://schemas.openxmlformats.org/officeDocument/2006/relationships/revisionLog" Target="revisionLog41.xml"/><Relationship Id="rId154" Type="http://schemas.openxmlformats.org/officeDocument/2006/relationships/revisionLog" Target="revisionLog49.xml"/><Relationship Id="rId159" Type="http://schemas.openxmlformats.org/officeDocument/2006/relationships/revisionLog" Target="revisionLog54.xml"/><Relationship Id="rId167" Type="http://schemas.openxmlformats.org/officeDocument/2006/relationships/revisionLog" Target="revisionLog62.xml"/><Relationship Id="rId175" Type="http://schemas.openxmlformats.org/officeDocument/2006/relationships/revisionLog" Target="revisionLog70.xml"/><Relationship Id="rId188" Type="http://schemas.openxmlformats.org/officeDocument/2006/relationships/revisionLog" Target="revisionLog83.xml"/><Relationship Id="rId162" Type="http://schemas.openxmlformats.org/officeDocument/2006/relationships/revisionLog" Target="revisionLog57.xml"/><Relationship Id="rId170" Type="http://schemas.openxmlformats.org/officeDocument/2006/relationships/revisionLog" Target="revisionLog65.xml"/><Relationship Id="rId183" Type="http://schemas.openxmlformats.org/officeDocument/2006/relationships/revisionLog" Target="revisionLog78.xml"/><Relationship Id="rId191" Type="http://schemas.openxmlformats.org/officeDocument/2006/relationships/revisionLog" Target="revisionLog86.xml"/><Relationship Id="rId107" Type="http://schemas.openxmlformats.org/officeDocument/2006/relationships/revisionLog" Target="revisionLog2.xml"/><Relationship Id="rId110" Type="http://schemas.openxmlformats.org/officeDocument/2006/relationships/revisionLog" Target="revisionLog5.xml"/><Relationship Id="rId115" Type="http://schemas.openxmlformats.org/officeDocument/2006/relationships/revisionLog" Target="revisionLog10.xml"/><Relationship Id="rId123" Type="http://schemas.openxmlformats.org/officeDocument/2006/relationships/revisionLog" Target="revisionLog18.xml"/><Relationship Id="rId128" Type="http://schemas.openxmlformats.org/officeDocument/2006/relationships/revisionLog" Target="revisionLog23.xml"/><Relationship Id="rId131" Type="http://schemas.openxmlformats.org/officeDocument/2006/relationships/revisionLog" Target="revisionLog26.xml"/><Relationship Id="rId136" Type="http://schemas.openxmlformats.org/officeDocument/2006/relationships/revisionLog" Target="revisionLog31.xml"/><Relationship Id="rId144" Type="http://schemas.openxmlformats.org/officeDocument/2006/relationships/revisionLog" Target="revisionLog39.xml"/><Relationship Id="rId149" Type="http://schemas.openxmlformats.org/officeDocument/2006/relationships/revisionLog" Target="revisionLog44.xml"/><Relationship Id="rId157" Type="http://schemas.openxmlformats.org/officeDocument/2006/relationships/revisionLog" Target="revisionLog52.xml"/><Relationship Id="rId178" Type="http://schemas.openxmlformats.org/officeDocument/2006/relationships/revisionLog" Target="revisionLog73.xml"/><Relationship Id="rId152" Type="http://schemas.openxmlformats.org/officeDocument/2006/relationships/revisionLog" Target="revisionLog47.xml"/><Relationship Id="rId160" Type="http://schemas.openxmlformats.org/officeDocument/2006/relationships/revisionLog" Target="revisionLog55.xml"/><Relationship Id="rId165" Type="http://schemas.openxmlformats.org/officeDocument/2006/relationships/revisionLog" Target="revisionLog60.xml"/><Relationship Id="rId173" Type="http://schemas.openxmlformats.org/officeDocument/2006/relationships/revisionLog" Target="revisionLog68.xml"/><Relationship Id="rId181" Type="http://schemas.openxmlformats.org/officeDocument/2006/relationships/revisionLog" Target="revisionLog76.xml"/><Relationship Id="rId186" Type="http://schemas.openxmlformats.org/officeDocument/2006/relationships/revisionLog" Target="revisionLog81.xml"/><Relationship Id="rId113" Type="http://schemas.openxmlformats.org/officeDocument/2006/relationships/revisionLog" Target="revisionLog8.xml"/><Relationship Id="rId118" Type="http://schemas.openxmlformats.org/officeDocument/2006/relationships/revisionLog" Target="revisionLog13.xml"/><Relationship Id="rId126" Type="http://schemas.openxmlformats.org/officeDocument/2006/relationships/revisionLog" Target="revisionLog21.xml"/><Relationship Id="rId134" Type="http://schemas.openxmlformats.org/officeDocument/2006/relationships/revisionLog" Target="revisionLog29.xml"/><Relationship Id="rId139" Type="http://schemas.openxmlformats.org/officeDocument/2006/relationships/revisionLog" Target="revisionLog34.xml"/><Relationship Id="rId147" Type="http://schemas.openxmlformats.org/officeDocument/2006/relationships/revisionLog" Target="revisionLog42.xml"/><Relationship Id="rId168" Type="http://schemas.openxmlformats.org/officeDocument/2006/relationships/revisionLog" Target="revisionLog63.xml"/><Relationship Id="rId172" Type="http://schemas.openxmlformats.org/officeDocument/2006/relationships/revisionLog" Target="revisionLog67.xml"/><Relationship Id="rId180" Type="http://schemas.openxmlformats.org/officeDocument/2006/relationships/revisionLog" Target="revisionLog75.xml"/><Relationship Id="rId121" Type="http://schemas.openxmlformats.org/officeDocument/2006/relationships/revisionLog" Target="revisionLog16.xml"/><Relationship Id="rId142" Type="http://schemas.openxmlformats.org/officeDocument/2006/relationships/revisionLog" Target="revisionLog37.xml"/><Relationship Id="rId150" Type="http://schemas.openxmlformats.org/officeDocument/2006/relationships/revisionLog" Target="revisionLog45.xml"/><Relationship Id="rId155" Type="http://schemas.openxmlformats.org/officeDocument/2006/relationships/revisionLog" Target="revisionLog50.xml"/><Relationship Id="rId163" Type="http://schemas.openxmlformats.org/officeDocument/2006/relationships/revisionLog" Target="revisionLog58.xml"/><Relationship Id="rId171" Type="http://schemas.openxmlformats.org/officeDocument/2006/relationships/revisionLog" Target="revisionLog66.xml"/><Relationship Id="rId176" Type="http://schemas.openxmlformats.org/officeDocument/2006/relationships/revisionLog" Target="revisionLog71.xml"/><Relationship Id="rId184" Type="http://schemas.openxmlformats.org/officeDocument/2006/relationships/revisionLog" Target="revisionLog79.xml"/><Relationship Id="rId189" Type="http://schemas.openxmlformats.org/officeDocument/2006/relationships/revisionLog" Target="revisionLog84.xml"/><Relationship Id="rId192" Type="http://schemas.openxmlformats.org/officeDocument/2006/relationships/revisionLog" Target="revisionLog87.xml"/><Relationship Id="rId108" Type="http://schemas.openxmlformats.org/officeDocument/2006/relationships/revisionLog" Target="revisionLog3.xml"/><Relationship Id="rId116" Type="http://schemas.openxmlformats.org/officeDocument/2006/relationships/revisionLog" Target="revisionLog11.xml"/><Relationship Id="rId124" Type="http://schemas.openxmlformats.org/officeDocument/2006/relationships/revisionLog" Target="revisionLog19.xml"/><Relationship Id="rId129" Type="http://schemas.openxmlformats.org/officeDocument/2006/relationships/revisionLog" Target="revisionLog24.xml"/><Relationship Id="rId137" Type="http://schemas.openxmlformats.org/officeDocument/2006/relationships/revisionLog" Target="revisionLog32.xml"/><Relationship Id="rId158" Type="http://schemas.openxmlformats.org/officeDocument/2006/relationships/revisionLog" Target="revisionLog53.xml"/><Relationship Id="rId111" Type="http://schemas.openxmlformats.org/officeDocument/2006/relationships/revisionLog" Target="revisionLog6.xml"/><Relationship Id="rId132" Type="http://schemas.openxmlformats.org/officeDocument/2006/relationships/revisionLog" Target="revisionLog27.xml"/><Relationship Id="rId140" Type="http://schemas.openxmlformats.org/officeDocument/2006/relationships/revisionLog" Target="revisionLog35.xml"/><Relationship Id="rId145" Type="http://schemas.openxmlformats.org/officeDocument/2006/relationships/revisionLog" Target="revisionLog40.xml"/><Relationship Id="rId153" Type="http://schemas.openxmlformats.org/officeDocument/2006/relationships/revisionLog" Target="revisionLog48.xml"/><Relationship Id="rId161" Type="http://schemas.openxmlformats.org/officeDocument/2006/relationships/revisionLog" Target="revisionLog56.xml"/><Relationship Id="rId166" Type="http://schemas.openxmlformats.org/officeDocument/2006/relationships/revisionLog" Target="revisionLog61.xml"/><Relationship Id="rId174" Type="http://schemas.openxmlformats.org/officeDocument/2006/relationships/revisionLog" Target="revisionLog69.xml"/><Relationship Id="rId179" Type="http://schemas.openxmlformats.org/officeDocument/2006/relationships/revisionLog" Target="revisionLog74.xml"/><Relationship Id="rId182" Type="http://schemas.openxmlformats.org/officeDocument/2006/relationships/revisionLog" Target="revisionLog77.xml"/><Relationship Id="rId187" Type="http://schemas.openxmlformats.org/officeDocument/2006/relationships/revisionLog" Target="revisionLog82.xml"/><Relationship Id="rId190" Type="http://schemas.openxmlformats.org/officeDocument/2006/relationships/revisionLog" Target="revisionLog85.xml"/><Relationship Id="rId106" Type="http://schemas.openxmlformats.org/officeDocument/2006/relationships/revisionLog" Target="revisionLog1.xml"/><Relationship Id="rId114" Type="http://schemas.openxmlformats.org/officeDocument/2006/relationships/revisionLog" Target="revisionLog9.xml"/><Relationship Id="rId119" Type="http://schemas.openxmlformats.org/officeDocument/2006/relationships/revisionLog" Target="revisionLog14.xml"/><Relationship Id="rId127" Type="http://schemas.openxmlformats.org/officeDocument/2006/relationships/revisionLog" Target="revisionLog22.xml"/><Relationship Id="rId122" Type="http://schemas.openxmlformats.org/officeDocument/2006/relationships/revisionLog" Target="revisionLog17.xml"/><Relationship Id="rId130" Type="http://schemas.openxmlformats.org/officeDocument/2006/relationships/revisionLog" Target="revisionLog25.xml"/><Relationship Id="rId135" Type="http://schemas.openxmlformats.org/officeDocument/2006/relationships/revisionLog" Target="revisionLog30.xml"/><Relationship Id="rId143" Type="http://schemas.openxmlformats.org/officeDocument/2006/relationships/revisionLog" Target="revisionLog38.xml"/><Relationship Id="rId148" Type="http://schemas.openxmlformats.org/officeDocument/2006/relationships/revisionLog" Target="revisionLog43.xml"/><Relationship Id="rId151" Type="http://schemas.openxmlformats.org/officeDocument/2006/relationships/revisionLog" Target="revisionLog46.xml"/><Relationship Id="rId156" Type="http://schemas.openxmlformats.org/officeDocument/2006/relationships/revisionLog" Target="revisionLog51.xml"/><Relationship Id="rId164" Type="http://schemas.openxmlformats.org/officeDocument/2006/relationships/revisionLog" Target="revisionLog59.xml"/><Relationship Id="rId169" Type="http://schemas.openxmlformats.org/officeDocument/2006/relationships/revisionLog" Target="revisionLog64.xml"/><Relationship Id="rId177" Type="http://schemas.openxmlformats.org/officeDocument/2006/relationships/revisionLog" Target="revisionLog72.xml"/><Relationship Id="rId185" Type="http://schemas.openxmlformats.org/officeDocument/2006/relationships/revisionLog" Target="revisionLog80.xml"/></Relationships>
</file>

<file path=xl/revisions/revisionHeaders.xml><?xml version="1.0" encoding="utf-8"?>
<headers xmlns="http://schemas.openxmlformats.org/spreadsheetml/2006/main" xmlns:r="http://schemas.openxmlformats.org/officeDocument/2006/relationships" xmlns:mc="http://schemas.openxmlformats.org/markup-compatibility/2006" xmlns:x14ac="http://schemas.microsoft.com/office/spreadsheetml/2009/9/ac" mc:Ignorable="x14ac" guid="{A7732A88-2D37-4AF6-9CEA-F7811451987D}" diskRevisions="1" revisionId="2342" version="192">
  <header guid="{3C3181A0-7075-4161-A009-9DFD0E467B3F}" dateTime="2025-01-30T10:27:16" maxSheetId="5" userName="UdkinaIA" r:id="rId106" minRId="203">
    <sheetIdMap count="4">
      <sheetId val="1"/>
      <sheetId val="2"/>
      <sheetId val="3"/>
      <sheetId val="4"/>
    </sheetIdMap>
  </header>
  <header guid="{4316EA96-7C13-42FB-804F-705C14C6F909}" dateTime="2025-02-03T09:45:24" maxSheetId="5" userName="MorozovaSA" r:id="rId107" minRId="210" maxRId="363">
    <sheetIdMap count="4">
      <sheetId val="1"/>
      <sheetId val="2"/>
      <sheetId val="3"/>
      <sheetId val="4"/>
    </sheetIdMap>
  </header>
  <header guid="{8AD88ABB-25C3-4D70-B7F4-540AC97187DA}" dateTime="2025-02-03T09:53:53" maxSheetId="5" userName="MorozovaSA" r:id="rId108" minRId="364" maxRId="373">
    <sheetIdMap count="4">
      <sheetId val="1"/>
      <sheetId val="2"/>
      <sheetId val="3"/>
      <sheetId val="4"/>
    </sheetIdMap>
  </header>
  <header guid="{20050B1D-EAFB-4B13-8CCA-9C24566F8BE1}" dateTime="2025-02-03T10:03:07" maxSheetId="5" userName="MorozovaSA" r:id="rId109" minRId="374" maxRId="377">
    <sheetIdMap count="4">
      <sheetId val="1"/>
      <sheetId val="2"/>
      <sheetId val="3"/>
      <sheetId val="4"/>
    </sheetIdMap>
  </header>
  <header guid="{4445E915-D5FE-4919-AD7A-89246F25C922}" dateTime="2025-02-03T10:10:44" maxSheetId="5" userName="MorozovaSA" r:id="rId110" minRId="378" maxRId="383">
    <sheetIdMap count="4">
      <sheetId val="1"/>
      <sheetId val="2"/>
      <sheetId val="3"/>
      <sheetId val="4"/>
    </sheetIdMap>
  </header>
  <header guid="{BA27E190-698C-4E6D-BDEA-BDA3E11CA9B8}" dateTime="2025-02-03T11:23:20" maxSheetId="5" userName="MorozovaSA" r:id="rId111" minRId="384" maxRId="388">
    <sheetIdMap count="4">
      <sheetId val="1"/>
      <sheetId val="2"/>
      <sheetId val="3"/>
      <sheetId val="4"/>
    </sheetIdMap>
  </header>
  <header guid="{62410F79-DF1D-49A7-9E58-91EF9D4C51B6}" dateTime="2025-02-03T11:26:09" maxSheetId="5" userName="MorozovaSA" r:id="rId112" minRId="389" maxRId="391">
    <sheetIdMap count="4">
      <sheetId val="1"/>
      <sheetId val="2"/>
      <sheetId val="3"/>
      <sheetId val="4"/>
    </sheetIdMap>
  </header>
  <header guid="{C743AF73-930D-48DA-8B46-49F8AF2B273B}" dateTime="2025-02-03T11:32:40" maxSheetId="5" userName="MorozovaSA" r:id="rId113" minRId="392" maxRId="399">
    <sheetIdMap count="4">
      <sheetId val="1"/>
      <sheetId val="2"/>
      <sheetId val="3"/>
      <sheetId val="4"/>
    </sheetIdMap>
  </header>
  <header guid="{55F397A6-9B33-4991-9C05-537B3F16DB3B}" dateTime="2025-02-03T16:49:48" maxSheetId="5" userName="LjalinaNA" r:id="rId114" minRId="400" maxRId="423">
    <sheetIdMap count="4">
      <sheetId val="1"/>
      <sheetId val="2"/>
      <sheetId val="3"/>
      <sheetId val="4"/>
    </sheetIdMap>
  </header>
  <header guid="{7F88E9B8-F6F8-4C7C-A329-29F588CDD89F}" dateTime="2025-02-03T17:03:56" maxSheetId="5" userName="LjalinaNA" r:id="rId115" minRId="424">
    <sheetIdMap count="4">
      <sheetId val="1"/>
      <sheetId val="2"/>
      <sheetId val="3"/>
      <sheetId val="4"/>
    </sheetIdMap>
  </header>
  <header guid="{D0CDCA14-AA2B-45A5-AED2-045078FCA261}" dateTime="2025-02-04T10:48:54" maxSheetId="5" userName="UdkinaIA" r:id="rId116" minRId="425" maxRId="432">
    <sheetIdMap count="4">
      <sheetId val="1"/>
      <sheetId val="2"/>
      <sheetId val="3"/>
      <sheetId val="4"/>
    </sheetIdMap>
  </header>
  <header guid="{227B9E79-B3F2-4445-8788-974614F7C8AE}" dateTime="2025-02-04T11:20:56" maxSheetId="5" userName="UdkinaIA" r:id="rId117" minRId="439" maxRId="443">
    <sheetIdMap count="4">
      <sheetId val="1"/>
      <sheetId val="2"/>
      <sheetId val="3"/>
      <sheetId val="4"/>
    </sheetIdMap>
  </header>
  <header guid="{0B545963-CE7E-40C2-B45E-D142C7FB439F}" dateTime="2025-02-04T11:23:17" maxSheetId="5" userName="UdkinaIA" r:id="rId118" minRId="444" maxRId="446">
    <sheetIdMap count="4">
      <sheetId val="1"/>
      <sheetId val="2"/>
      <sheetId val="3"/>
      <sheetId val="4"/>
    </sheetIdMap>
  </header>
  <header guid="{62962495-2C05-49ED-8372-D9B4C6D6FC42}" dateTime="2025-02-04T11:34:46" maxSheetId="5" userName="UdkinaIA" r:id="rId119" minRId="447" maxRId="448">
    <sheetIdMap count="4">
      <sheetId val="1"/>
      <sheetId val="2"/>
      <sheetId val="3"/>
      <sheetId val="4"/>
    </sheetIdMap>
  </header>
  <header guid="{36C5751F-D4B4-471F-BF61-37556501FE1B}" dateTime="2025-02-04T11:36:58" maxSheetId="5" userName="UdkinaIA" r:id="rId120" minRId="449">
    <sheetIdMap count="4">
      <sheetId val="1"/>
      <sheetId val="2"/>
      <sheetId val="3"/>
      <sheetId val="4"/>
    </sheetIdMap>
  </header>
  <header guid="{EB4B5B17-A800-4A3D-9D08-190230BB66E3}" dateTime="2025-02-04T11:37:16" maxSheetId="5" userName="UdkinaIA" r:id="rId121" minRId="450">
    <sheetIdMap count="4">
      <sheetId val="1"/>
      <sheetId val="2"/>
      <sheetId val="3"/>
      <sheetId val="4"/>
    </sheetIdMap>
  </header>
  <header guid="{875683BF-F3B0-4259-8F17-86E685DDB07D}" dateTime="2025-02-04T11:41:09" maxSheetId="5" userName="UdkinaIA" r:id="rId122" minRId="451">
    <sheetIdMap count="4">
      <sheetId val="1"/>
      <sheetId val="2"/>
      <sheetId val="3"/>
      <sheetId val="4"/>
    </sheetIdMap>
  </header>
  <header guid="{6BC33402-0FFC-4081-9A3F-C53B1D6858C3}" dateTime="2025-02-04T11:43:26" maxSheetId="5" userName="LjalinaNA" r:id="rId123">
    <sheetIdMap count="4">
      <sheetId val="1"/>
      <sheetId val="2"/>
      <sheetId val="3"/>
      <sheetId val="4"/>
    </sheetIdMap>
  </header>
  <header guid="{877A6AEF-FD12-499F-AEF6-25738E1A811B}" dateTime="2025-02-04T11:45:03" maxSheetId="5" userName="UdkinaIA" r:id="rId124" minRId="455" maxRId="457">
    <sheetIdMap count="4">
      <sheetId val="1"/>
      <sheetId val="2"/>
      <sheetId val="3"/>
      <sheetId val="4"/>
    </sheetIdMap>
  </header>
  <header guid="{CA2A1192-BF4E-4246-9A32-81487AEDC945}" dateTime="2025-02-04T11:46:09" maxSheetId="5" userName="UdkinaIA" r:id="rId125" minRId="458">
    <sheetIdMap count="4">
      <sheetId val="1"/>
      <sheetId val="2"/>
      <sheetId val="3"/>
      <sheetId val="4"/>
    </sheetIdMap>
  </header>
  <header guid="{C5A97AD9-8F97-44F1-953A-69BAB9A03A6A}" dateTime="2025-02-04T11:46:31" maxSheetId="5" userName="UdkinaIA" r:id="rId126" minRId="459">
    <sheetIdMap count="4">
      <sheetId val="1"/>
      <sheetId val="2"/>
      <sheetId val="3"/>
      <sheetId val="4"/>
    </sheetIdMap>
  </header>
  <header guid="{E514A978-2563-4F21-8E27-4ECF77DB5A8B}" dateTime="2025-02-04T11:55:41" maxSheetId="5" userName="UdkinaIA" r:id="rId127">
    <sheetIdMap count="4">
      <sheetId val="1"/>
      <sheetId val="2"/>
      <sheetId val="3"/>
      <sheetId val="4"/>
    </sheetIdMap>
  </header>
  <header guid="{7C836B3D-AF6F-4F34-A4A5-9DBBF0435322}" dateTime="2025-02-05T13:44:00" maxSheetId="5" userName="UdkinaIA" r:id="rId128" minRId="466" maxRId="468">
    <sheetIdMap count="4">
      <sheetId val="1"/>
      <sheetId val="2"/>
      <sheetId val="3"/>
      <sheetId val="4"/>
    </sheetIdMap>
  </header>
  <header guid="{8B958B9B-0E75-4753-8B7D-7DD406CD8475}" dateTime="2025-02-05T15:28:17" maxSheetId="5" userName="UdkinaIA" r:id="rId129">
    <sheetIdMap count="4">
      <sheetId val="1"/>
      <sheetId val="2"/>
      <sheetId val="3"/>
      <sheetId val="4"/>
    </sheetIdMap>
  </header>
  <header guid="{B5F781E5-C90C-45A5-9560-90068FD57F22}" dateTime="2025-02-06T17:07:31" maxSheetId="5" userName="LjalinaNA" r:id="rId130" minRId="481">
    <sheetIdMap count="4">
      <sheetId val="1"/>
      <sheetId val="2"/>
      <sheetId val="3"/>
      <sheetId val="4"/>
    </sheetIdMap>
  </header>
  <header guid="{6E16384D-7D1F-4E91-90B4-1B043553671B}" dateTime="2025-02-06T17:08:17" maxSheetId="5" userName="LjalinaNA" r:id="rId131" minRId="482" maxRId="483">
    <sheetIdMap count="4">
      <sheetId val="1"/>
      <sheetId val="2"/>
      <sheetId val="3"/>
      <sheetId val="4"/>
    </sheetIdMap>
  </header>
  <header guid="{3A0166EE-31AD-403C-A12C-98944B78DDED}" dateTime="2025-02-06T17:08:28" maxSheetId="5" userName="LjalinaNA" r:id="rId132" minRId="484">
    <sheetIdMap count="4">
      <sheetId val="1"/>
      <sheetId val="2"/>
      <sheetId val="3"/>
      <sheetId val="4"/>
    </sheetIdMap>
  </header>
  <header guid="{D5955D2E-4CCF-44B5-8446-11A689302AF6}" dateTime="2025-02-06T17:09:22" maxSheetId="5" userName="LjalinaNA" r:id="rId133" minRId="485">
    <sheetIdMap count="4">
      <sheetId val="1"/>
      <sheetId val="2"/>
      <sheetId val="3"/>
      <sheetId val="4"/>
    </sheetIdMap>
  </header>
  <header guid="{0B5AC1B8-DE0A-45E4-8AE6-4DA912333877}" dateTime="2025-02-06T17:11:08" maxSheetId="5" userName="LjalinaNA" r:id="rId134" minRId="486">
    <sheetIdMap count="4">
      <sheetId val="1"/>
      <sheetId val="2"/>
      <sheetId val="3"/>
      <sheetId val="4"/>
    </sheetIdMap>
  </header>
  <header guid="{CE95F1B8-3CB2-4294-BD1D-0DFDE4B95F9B}" dateTime="2025-02-06T17:11:23" maxSheetId="5" userName="LjalinaNA" r:id="rId135" minRId="487">
    <sheetIdMap count="4">
      <sheetId val="1"/>
      <sheetId val="2"/>
      <sheetId val="3"/>
      <sheetId val="4"/>
    </sheetIdMap>
  </header>
  <header guid="{34F14831-E646-4E8C-A895-5F1CBCD4927E}" dateTime="2025-02-06T17:12:10" maxSheetId="5" userName="LjalinaNA" r:id="rId136" minRId="491">
    <sheetIdMap count="4">
      <sheetId val="1"/>
      <sheetId val="2"/>
      <sheetId val="3"/>
      <sheetId val="4"/>
    </sheetIdMap>
  </header>
  <header guid="{27194013-C2DC-46DC-AAA4-DE115154429A}" dateTime="2025-02-06T17:14:53" maxSheetId="5" userName="LjalinaNA" r:id="rId137" minRId="492">
    <sheetIdMap count="4">
      <sheetId val="1"/>
      <sheetId val="2"/>
      <sheetId val="3"/>
      <sheetId val="4"/>
    </sheetIdMap>
  </header>
  <header guid="{16CCC03D-D3E1-4812-B01C-8666AAF36BF0}" dateTime="2025-02-06T17:15:20" maxSheetId="5" userName="LjalinaNA" r:id="rId138" minRId="493">
    <sheetIdMap count="4">
      <sheetId val="1"/>
      <sheetId val="2"/>
      <sheetId val="3"/>
      <sheetId val="4"/>
    </sheetIdMap>
  </header>
  <header guid="{D4B004AA-4C57-483B-8FCD-DB9E4E6DEAFB}" dateTime="2025-02-06T17:16:19" maxSheetId="5" userName="LjalinaNA" r:id="rId139" minRId="494">
    <sheetIdMap count="4">
      <sheetId val="1"/>
      <sheetId val="2"/>
      <sheetId val="3"/>
      <sheetId val="4"/>
    </sheetIdMap>
  </header>
  <header guid="{E413EF72-641F-4405-8955-3191FF1AE97A}" dateTime="2025-02-06T17:20:09" maxSheetId="5" userName="LjalinaNA" r:id="rId140" minRId="495">
    <sheetIdMap count="4">
      <sheetId val="1"/>
      <sheetId val="2"/>
      <sheetId val="3"/>
      <sheetId val="4"/>
    </sheetIdMap>
  </header>
  <header guid="{0968348E-80E2-432F-B442-F9E70D1E9A10}" dateTime="2025-02-06T17:20:33" maxSheetId="5" userName="LjalinaNA" r:id="rId141" minRId="496">
    <sheetIdMap count="4">
      <sheetId val="1"/>
      <sheetId val="2"/>
      <sheetId val="3"/>
      <sheetId val="4"/>
    </sheetIdMap>
  </header>
  <header guid="{4B7C4A56-8659-4AA6-AE2F-A4B69110ED42}" dateTime="2025-02-06T17:21:02" maxSheetId="5" userName="LjalinaNA" r:id="rId142" minRId="497">
    <sheetIdMap count="4">
      <sheetId val="1"/>
      <sheetId val="2"/>
      <sheetId val="3"/>
      <sheetId val="4"/>
    </sheetIdMap>
  </header>
  <header guid="{E8F2AD81-5712-483E-B013-BB87FC17E07F}" dateTime="2025-02-06T17:22:35" maxSheetId="5" userName="LjalinaNA" r:id="rId143" minRId="498">
    <sheetIdMap count="4">
      <sheetId val="1"/>
      <sheetId val="2"/>
      <sheetId val="3"/>
      <sheetId val="4"/>
    </sheetIdMap>
  </header>
  <header guid="{EAC924D4-2E18-46E0-A77F-0AB17E17E041}" dateTime="2025-02-06T17:23:59" maxSheetId="5" userName="LjalinaNA" r:id="rId144" minRId="499" maxRId="501">
    <sheetIdMap count="4">
      <sheetId val="1"/>
      <sheetId val="2"/>
      <sheetId val="3"/>
      <sheetId val="4"/>
    </sheetIdMap>
  </header>
  <header guid="{15B9600B-93C7-4F3C-956F-34E972AB6EBF}" dateTime="2025-02-06T17:24:22" maxSheetId="5" userName="LjalinaNA" r:id="rId145" minRId="502">
    <sheetIdMap count="4">
      <sheetId val="1"/>
      <sheetId val="2"/>
      <sheetId val="3"/>
      <sheetId val="4"/>
    </sheetIdMap>
  </header>
  <header guid="{F68E6B93-E6A2-4AD3-8324-CBEC164C62E0}" dateTime="2025-02-06T17:24:50" maxSheetId="5" userName="LjalinaNA" r:id="rId146" minRId="503">
    <sheetIdMap count="4">
      <sheetId val="1"/>
      <sheetId val="2"/>
      <sheetId val="3"/>
      <sheetId val="4"/>
    </sheetIdMap>
  </header>
  <header guid="{E08F3C5D-4BD7-4BD1-85BD-1B4B64B02393}" dateTime="2025-02-06T17:27:07" maxSheetId="5" userName="LjalinaNA" r:id="rId147" minRId="504">
    <sheetIdMap count="4">
      <sheetId val="1"/>
      <sheetId val="2"/>
      <sheetId val="3"/>
      <sheetId val="4"/>
    </sheetIdMap>
  </header>
  <header guid="{4935ED5B-2E15-4C06-BBB4-9D79C9344BA5}" dateTime="2025-02-06T17:27:21" maxSheetId="5" userName="LjalinaNA" r:id="rId148" minRId="505">
    <sheetIdMap count="4">
      <sheetId val="1"/>
      <sheetId val="2"/>
      <sheetId val="3"/>
      <sheetId val="4"/>
    </sheetIdMap>
  </header>
  <header guid="{0E30D521-5317-4C28-9D2E-72FFAC326475}" dateTime="2025-02-06T17:27:53" maxSheetId="5" userName="LjalinaNA" r:id="rId149" minRId="506">
    <sheetIdMap count="4">
      <sheetId val="1"/>
      <sheetId val="2"/>
      <sheetId val="3"/>
      <sheetId val="4"/>
    </sheetIdMap>
  </header>
  <header guid="{3D787054-071A-46D5-B3FD-2836459D4A2A}" dateTime="2025-02-07T09:14:03" maxSheetId="5" userName="LjalinaNA" r:id="rId150" minRId="507" maxRId="508">
    <sheetIdMap count="4">
      <sheetId val="1"/>
      <sheetId val="2"/>
      <sheetId val="3"/>
      <sheetId val="4"/>
    </sheetIdMap>
  </header>
  <header guid="{37A8E65F-F6EE-4D50-A393-ED8A3298DE81}" dateTime="2025-02-07T09:19:38" maxSheetId="5" userName="LjalinaNA" r:id="rId151" minRId="512" maxRId="517">
    <sheetIdMap count="4">
      <sheetId val="1"/>
      <sheetId val="2"/>
      <sheetId val="3"/>
      <sheetId val="4"/>
    </sheetIdMap>
  </header>
  <header guid="{8197B582-3728-4C85-B67D-EE10DD8E21F2}" dateTime="2025-02-07T09:19:48" maxSheetId="5" userName="LjalinaNA" r:id="rId152" minRId="518">
    <sheetIdMap count="4">
      <sheetId val="1"/>
      <sheetId val="2"/>
      <sheetId val="3"/>
      <sheetId val="4"/>
    </sheetIdMap>
  </header>
  <header guid="{F304F7CC-BE9A-46A3-85BB-146A7575C774}" dateTime="2025-02-07T09:24:11" maxSheetId="5" userName="LjalinaNA" r:id="rId153" minRId="519">
    <sheetIdMap count="4">
      <sheetId val="1"/>
      <sheetId val="2"/>
      <sheetId val="3"/>
      <sheetId val="4"/>
    </sheetIdMap>
  </header>
  <header guid="{1C579275-50D5-4EBE-9312-C44098372A21}" dateTime="2025-02-07T09:25:10" maxSheetId="5" userName="LjalinaNA" r:id="rId154" minRId="520" maxRId="521">
    <sheetIdMap count="4">
      <sheetId val="1"/>
      <sheetId val="2"/>
      <sheetId val="3"/>
      <sheetId val="4"/>
    </sheetIdMap>
  </header>
  <header guid="{C422FBB3-7DC1-441F-9450-8BB5165ABB81}" dateTime="2025-02-07T09:33:13" maxSheetId="5" userName="LjalinaNA" r:id="rId155" minRId="522">
    <sheetIdMap count="4">
      <sheetId val="1"/>
      <sheetId val="2"/>
      <sheetId val="3"/>
      <sheetId val="4"/>
    </sheetIdMap>
  </header>
  <header guid="{FDCBDE39-3A1B-473F-8E04-E4B8830896F1}" dateTime="2025-02-07T09:33:51" maxSheetId="5" userName="LjalinaNA" r:id="rId156" minRId="523">
    <sheetIdMap count="4">
      <sheetId val="1"/>
      <sheetId val="2"/>
      <sheetId val="3"/>
      <sheetId val="4"/>
    </sheetIdMap>
  </header>
  <header guid="{4BD359ED-54E8-4ECC-ABFF-1A2255774CF3}" dateTime="2025-02-07T09:34:38" maxSheetId="5" userName="LjalinaNA" r:id="rId157" minRId="524">
    <sheetIdMap count="4">
      <sheetId val="1"/>
      <sheetId val="2"/>
      <sheetId val="3"/>
      <sheetId val="4"/>
    </sheetIdMap>
  </header>
  <header guid="{A4C1B623-8A79-4394-BFF4-CA9F9E0D8A1A}" dateTime="2025-02-07T09:34:56" maxSheetId="5" userName="LjalinaNA" r:id="rId158" minRId="525">
    <sheetIdMap count="4">
      <sheetId val="1"/>
      <sheetId val="2"/>
      <sheetId val="3"/>
      <sheetId val="4"/>
    </sheetIdMap>
  </header>
  <header guid="{BC1D8783-184C-4474-BED6-0DBBE1A2CE68}" dateTime="2025-02-07T09:35:21" maxSheetId="5" userName="LjalinaNA" r:id="rId159" minRId="526">
    <sheetIdMap count="4">
      <sheetId val="1"/>
      <sheetId val="2"/>
      <sheetId val="3"/>
      <sheetId val="4"/>
    </sheetIdMap>
  </header>
  <header guid="{524FC62F-7C49-42BD-802B-00103BCE8A58}" dateTime="2025-02-07T09:35:49" maxSheetId="5" userName="LjalinaNA" r:id="rId160" minRId="527">
    <sheetIdMap count="4">
      <sheetId val="1"/>
      <sheetId val="2"/>
      <sheetId val="3"/>
      <sheetId val="4"/>
    </sheetIdMap>
  </header>
  <header guid="{C148D43A-5AA9-420A-8927-1ED3BE1A7BE4}" dateTime="2025-02-07T09:36:15" maxSheetId="5" userName="LjalinaNA" r:id="rId161" minRId="528">
    <sheetIdMap count="4">
      <sheetId val="1"/>
      <sheetId val="2"/>
      <sheetId val="3"/>
      <sheetId val="4"/>
    </sheetIdMap>
  </header>
  <header guid="{550D601E-3E5D-4496-A3D6-10413AA8CF9F}" dateTime="2025-02-07T09:36:35" maxSheetId="5" userName="LjalinaNA" r:id="rId162" minRId="529">
    <sheetIdMap count="4">
      <sheetId val="1"/>
      <sheetId val="2"/>
      <sheetId val="3"/>
      <sheetId val="4"/>
    </sheetIdMap>
  </header>
  <header guid="{B88EF219-F09D-442A-A65A-C6E21897C4DB}" dateTime="2025-02-07T09:38:39" maxSheetId="5" userName="LjalinaNA" r:id="rId163" minRId="530">
    <sheetIdMap count="4">
      <sheetId val="1"/>
      <sheetId val="2"/>
      <sheetId val="3"/>
      <sheetId val="4"/>
    </sheetIdMap>
  </header>
  <header guid="{A610F24E-FD5E-43CE-ACC2-839859EAAC98}" dateTime="2025-02-07T09:39:03" maxSheetId="5" userName="LjalinaNA" r:id="rId164" minRId="531">
    <sheetIdMap count="4">
      <sheetId val="1"/>
      <sheetId val="2"/>
      <sheetId val="3"/>
      <sheetId val="4"/>
    </sheetIdMap>
  </header>
  <header guid="{401D7042-33AB-43E6-AECC-435497DAFDDF}" dateTime="2025-02-07T09:39:41" maxSheetId="5" userName="LjalinaNA" r:id="rId165" minRId="532">
    <sheetIdMap count="4">
      <sheetId val="1"/>
      <sheetId val="2"/>
      <sheetId val="3"/>
      <sheetId val="4"/>
    </sheetIdMap>
  </header>
  <header guid="{260A9A6C-0C14-425F-9B7F-A93CBA9E1BA8}" dateTime="2025-02-07T09:40:24" maxSheetId="5" userName="LjalinaNA" r:id="rId166" minRId="533" maxRId="534">
    <sheetIdMap count="4">
      <sheetId val="1"/>
      <sheetId val="2"/>
      <sheetId val="3"/>
      <sheetId val="4"/>
    </sheetIdMap>
  </header>
  <header guid="{FE3775C4-EF1B-4FC5-AEE4-EBD3BA7C9F72}" dateTime="2025-02-07T09:40:57" maxSheetId="5" userName="LjalinaNA" r:id="rId167" minRId="535">
    <sheetIdMap count="4">
      <sheetId val="1"/>
      <sheetId val="2"/>
      <sheetId val="3"/>
      <sheetId val="4"/>
    </sheetIdMap>
  </header>
  <header guid="{CA48C8CB-401E-4FA6-9BC7-91346BFC32F0}" dateTime="2025-02-07T09:41:28" maxSheetId="5" userName="LjalinaNA" r:id="rId168" minRId="536">
    <sheetIdMap count="4">
      <sheetId val="1"/>
      <sheetId val="2"/>
      <sheetId val="3"/>
      <sheetId val="4"/>
    </sheetIdMap>
  </header>
  <header guid="{DC472F5F-89D1-4839-A760-391B0A2E7A6E}" dateTime="2025-02-07T09:42:09" maxSheetId="5" userName="LjalinaNA" r:id="rId169" minRId="537">
    <sheetIdMap count="4">
      <sheetId val="1"/>
      <sheetId val="2"/>
      <sheetId val="3"/>
      <sheetId val="4"/>
    </sheetIdMap>
  </header>
  <header guid="{46A696C5-6F47-48AA-BD86-962B1377C94D}" dateTime="2025-02-07T09:46:25" maxSheetId="5" userName="LjalinaNA" r:id="rId170" minRId="538" maxRId="540">
    <sheetIdMap count="4">
      <sheetId val="1"/>
      <sheetId val="2"/>
      <sheetId val="3"/>
      <sheetId val="4"/>
    </sheetIdMap>
  </header>
  <header guid="{528AD5CC-9F6E-412E-AD71-AFEF1A7CE846}" dateTime="2025-02-07T09:47:18" maxSheetId="5" userName="LjalinaNA" r:id="rId171" minRId="541" maxRId="542">
    <sheetIdMap count="4">
      <sheetId val="1"/>
      <sheetId val="2"/>
      <sheetId val="3"/>
      <sheetId val="4"/>
    </sheetIdMap>
  </header>
  <header guid="{F0DA21E9-C3D2-46D5-B4B5-4184D9F75B4F}" dateTime="2025-02-07T09:48:11" maxSheetId="5" userName="LjalinaNA" r:id="rId172" minRId="543" maxRId="544">
    <sheetIdMap count="4">
      <sheetId val="1"/>
      <sheetId val="2"/>
      <sheetId val="3"/>
      <sheetId val="4"/>
    </sheetIdMap>
  </header>
  <header guid="{D5763542-6008-4A84-A1BE-E7CE893A24E0}" dateTime="2025-02-07T09:49:05" maxSheetId="5" userName="LjalinaNA" r:id="rId173" minRId="545" maxRId="546">
    <sheetIdMap count="4">
      <sheetId val="1"/>
      <sheetId val="2"/>
      <sheetId val="3"/>
      <sheetId val="4"/>
    </sheetIdMap>
  </header>
  <header guid="{A0F3AC7D-B9FD-4082-89E6-3B53794037B1}" dateTime="2025-02-07T09:49:51" maxSheetId="5" userName="LjalinaNA" r:id="rId174" minRId="547" maxRId="548">
    <sheetIdMap count="4">
      <sheetId val="1"/>
      <sheetId val="2"/>
      <sheetId val="3"/>
      <sheetId val="4"/>
    </sheetIdMap>
  </header>
  <header guid="{6D3FC4D9-D2B7-467B-A4C3-B498B8A782C5}" dateTime="2025-02-07T09:51:36" maxSheetId="5" userName="LjalinaNA" r:id="rId175" minRId="549" maxRId="551">
    <sheetIdMap count="4">
      <sheetId val="1"/>
      <sheetId val="2"/>
      <sheetId val="3"/>
      <sheetId val="4"/>
    </sheetIdMap>
  </header>
  <header guid="{DD470433-ADBA-413B-81E5-F6392566B9C8}" dateTime="2025-02-07T09:58:46" maxSheetId="5" userName="LjalinaNA" r:id="rId176" minRId="552" maxRId="553">
    <sheetIdMap count="4">
      <sheetId val="1"/>
      <sheetId val="2"/>
      <sheetId val="3"/>
      <sheetId val="4"/>
    </sheetIdMap>
  </header>
  <header guid="{71DFB4E3-CA5B-412A-A919-A9F3C0667BCE}" dateTime="2025-02-07T09:59:00" maxSheetId="5" userName="LjalinaNA" r:id="rId177" minRId="554">
    <sheetIdMap count="4">
      <sheetId val="1"/>
      <sheetId val="2"/>
      <sheetId val="3"/>
      <sheetId val="4"/>
    </sheetIdMap>
  </header>
  <header guid="{C6BA96C1-5504-4207-A202-44B87FA64491}" dateTime="2025-02-07T09:59:40" maxSheetId="5" userName="LjalinaNA" r:id="rId178" minRId="555" maxRId="556">
    <sheetIdMap count="4">
      <sheetId val="1"/>
      <sheetId val="2"/>
      <sheetId val="3"/>
      <sheetId val="4"/>
    </sheetIdMap>
  </header>
  <header guid="{FB2254A9-2E71-41D9-BC47-0EC66C00F8E3}" dateTime="2025-02-07T10:12:07" maxSheetId="5" userName="LjalinaNA" r:id="rId179" minRId="557" maxRId="558">
    <sheetIdMap count="4">
      <sheetId val="1"/>
      <sheetId val="2"/>
      <sheetId val="3"/>
      <sheetId val="4"/>
    </sheetIdMap>
  </header>
  <header guid="{57A7BB1B-60B9-42CB-9B72-62E1C09D1D85}" dateTime="2025-02-07T10:14:05" maxSheetId="5" userName="LjalinaNA" r:id="rId180" minRId="559" maxRId="562">
    <sheetIdMap count="4">
      <sheetId val="1"/>
      <sheetId val="2"/>
      <sheetId val="3"/>
      <sheetId val="4"/>
    </sheetIdMap>
  </header>
  <header guid="{77003F84-8FD8-40C0-8512-1F96EF1C9F3C}" dateTime="2025-02-07T10:15:19" maxSheetId="5" userName="LjalinaNA" r:id="rId181" minRId="563" maxRId="565">
    <sheetIdMap count="4">
      <sheetId val="1"/>
      <sheetId val="2"/>
      <sheetId val="3"/>
      <sheetId val="4"/>
    </sheetIdMap>
  </header>
  <header guid="{15071EDE-703D-4A76-8F44-D99DC344D502}" dateTime="2025-02-07T10:16:02" maxSheetId="5" userName="LjalinaNA" r:id="rId182" minRId="566">
    <sheetIdMap count="4">
      <sheetId val="1"/>
      <sheetId val="2"/>
      <sheetId val="3"/>
      <sheetId val="4"/>
    </sheetIdMap>
  </header>
  <header guid="{F08995DB-0983-494D-9281-803119A2605E}" dateTime="2025-02-07T10:19:07" maxSheetId="5" userName="LjalinaNA" r:id="rId183" minRId="567" maxRId="568">
    <sheetIdMap count="4">
      <sheetId val="1"/>
      <sheetId val="2"/>
      <sheetId val="3"/>
      <sheetId val="4"/>
    </sheetIdMap>
  </header>
  <header guid="{A413E1F7-EAB5-43BC-A72E-D6A95683660B}" dateTime="2025-02-07T10:19:36" maxSheetId="5" userName="LjalinaNA" r:id="rId184" minRId="572">
    <sheetIdMap count="4">
      <sheetId val="1"/>
      <sheetId val="2"/>
      <sheetId val="3"/>
      <sheetId val="4"/>
    </sheetIdMap>
  </header>
  <header guid="{D48372E8-5F90-4CAB-AD3B-6CCD661ABA11}" dateTime="2025-02-07T10:20:53" maxSheetId="5" userName="LjalinaNA" r:id="rId185" minRId="573" maxRId="574">
    <sheetIdMap count="4">
      <sheetId val="1"/>
      <sheetId val="2"/>
      <sheetId val="3"/>
      <sheetId val="4"/>
    </sheetIdMap>
  </header>
  <header guid="{D3BEAC17-4EE9-412A-8A66-63B1DA478A65}" dateTime="2025-02-07T10:22:14" maxSheetId="5" userName="LjalinaNA" r:id="rId186" minRId="575" maxRId="576">
    <sheetIdMap count="4">
      <sheetId val="1"/>
      <sheetId val="2"/>
      <sheetId val="3"/>
      <sheetId val="4"/>
    </sheetIdMap>
  </header>
  <header guid="{AC7B69DA-D27E-45B4-928C-AC86DBE93AF6}" dateTime="2025-02-07T10:23:27" maxSheetId="5" userName="LjalinaNA" r:id="rId187" minRId="577" maxRId="578">
    <sheetIdMap count="4">
      <sheetId val="1"/>
      <sheetId val="2"/>
      <sheetId val="3"/>
      <sheetId val="4"/>
    </sheetIdMap>
  </header>
  <header guid="{3CF41A7D-DEC9-4FA2-9C23-D47F94F73AF0}" dateTime="2025-02-07T10:29:53" maxSheetId="5" userName="LjalinaNA" r:id="rId188" minRId="579" maxRId="580">
    <sheetIdMap count="4">
      <sheetId val="1"/>
      <sheetId val="2"/>
      <sheetId val="3"/>
      <sheetId val="4"/>
    </sheetIdMap>
  </header>
  <header guid="{B0869AB8-4F9A-4FE1-8C12-D85014BA63C6}" dateTime="2025-02-07T12:56:24" maxSheetId="5" userName="UdkinaIA" r:id="rId189">
    <sheetIdMap count="4">
      <sheetId val="1"/>
      <sheetId val="2"/>
      <sheetId val="3"/>
      <sheetId val="4"/>
    </sheetIdMap>
  </header>
  <header guid="{F2B48AA2-6B85-4913-8F24-9A4D33D0CA3D}" dateTime="2025-02-07T12:57:37" maxSheetId="5" userName="UdkinaIA" r:id="rId190" minRId="587" maxRId="600">
    <sheetIdMap count="4">
      <sheetId val="1"/>
      <sheetId val="2"/>
      <sheetId val="3"/>
      <sheetId val="4"/>
    </sheetIdMap>
  </header>
  <header guid="{4E7DD808-84CB-4DB9-B988-253DAA628596}" dateTime="2025-02-07T12:58:24" maxSheetId="5" userName="UdkinaIA" r:id="rId191" minRId="607" maxRId="2342">
    <sheetIdMap count="4">
      <sheetId val="1"/>
      <sheetId val="2"/>
      <sheetId val="3"/>
      <sheetId val="4"/>
    </sheetIdMap>
  </header>
  <header guid="{A7732A88-2D37-4AF6-9CEA-F7811451987D}" dateTime="2025-02-07T12:59:29" maxSheetId="5" userName="UdkinaIA" r:id="rId192">
    <sheetIdMap count="4">
      <sheetId val="1"/>
      <sheetId val="2"/>
      <sheetId val="3"/>
      <sheetId val="4"/>
    </sheetIdMap>
  </header>
</headers>
</file>

<file path=xl/revisions/revisionLog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03" sId="1">
    <oc r="A2" t="inlineStr">
      <is>
        <t>Плановый реестр расходных обязательств муниципального образования город Тула на 2025 год и на плановый период 2026 и 2027 годов</t>
      </is>
    </oc>
    <nc r="A2" t="inlineStr">
      <is>
        <t>Уточненный реестр расходных обязательств муниципального образования город Тула на 2025 год и на плановый период 2026 и 2027 годов</t>
      </is>
    </nc>
  </rcc>
  <rcv guid="{6570634B-EDC8-47B1-B961-1E562EDF2753}" action="delete"/>
  <rdn rId="0" localSheetId="1" customView="1" name="Z_6570634B_EDC8_47B1_B961_1E562EDF2753_.wvu.PrintArea" hidden="1" oldHidden="1">
    <formula>СВОД!$A$1:$S$375</formula>
    <oldFormula>СВОД!$A$1:$S$375</oldFormula>
  </rdn>
  <rdn rId="0" localSheetId="1" customView="1" name="Z_6570634B_EDC8_47B1_B961_1E562EDF2753_.wvu.PrintTitles" hidden="1" oldHidden="1">
    <formula>СВОД!$5:$10</formula>
    <oldFormula>СВОД!$5:$10</oldFormula>
  </rdn>
  <rdn rId="0" localSheetId="1" customView="1" name="Z_6570634B_EDC8_47B1_B961_1E562EDF2753_.wvu.FilterData" hidden="1" oldHidden="1">
    <formula>СВОД!$L$10:$S$347</formula>
    <oldFormula>СВОД!$L$10:$S$347</oldFormula>
  </rdn>
  <rdn rId="0" localSheetId="3" customView="1" name="Z_6570634B_EDC8_47B1_B961_1E562EDF2753_.wvu.FilterData" hidden="1" oldHidden="1">
    <formula>соцсфера!$A$13:$S$347</formula>
    <oldFormula>соцсфера!$A$13:$S$347</oldFormula>
  </rdn>
  <rdn rId="0" localSheetId="4" customView="1" name="Z_6570634B_EDC8_47B1_B961_1E562EDF2753_.wvu.Cols" hidden="1" oldHidden="1">
    <formula>ФМХ!$D:$K</formula>
    <oldFormula>ФМХ!$D:$K</oldFormula>
  </rdn>
  <rdn rId="0" localSheetId="4" customView="1" name="Z_6570634B_EDC8_47B1_B961_1E562EDF2753_.wvu.FilterData" hidden="1" oldHidden="1">
    <formula>ФМХ!$A$9:$U$347</formula>
    <oldFormula>ФМХ!$A$9:$U$347</oldFormula>
  </rdn>
  <rcv guid="{6570634B-EDC8-47B1-B961-1E562EDF2753}" action="add"/>
</revisions>
</file>

<file path=xl/revisions/revisionLog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10" sId="3" numFmtId="4">
    <oc r="P339">
      <v>6420.5</v>
    </oc>
    <nc r="P339">
      <v>6604.3</v>
    </nc>
  </rcc>
  <rcc rId="211" sId="3" numFmtId="4">
    <oc r="P336">
      <v>10296.799999999999</v>
    </oc>
    <nc r="P336">
      <v>12112.3</v>
    </nc>
  </rcc>
  <rcc rId="212" sId="3" numFmtId="4">
    <oc r="P334">
      <v>75.2</v>
    </oc>
    <nc r="P334">
      <v>92.4</v>
    </nc>
  </rcc>
  <rcc rId="213" sId="3" numFmtId="4">
    <oc r="P331">
      <v>1720</v>
    </oc>
    <nc r="P331">
      <v>1303.5999999999999</v>
    </nc>
  </rcc>
  <rcc rId="214" sId="3" numFmtId="4">
    <oc r="P329">
      <v>128.19999999999999</v>
    </oc>
    <nc r="P329">
      <v>139.80000000000001</v>
    </nc>
  </rcc>
  <rcc rId="215" sId="3" numFmtId="4">
    <oc r="P327">
      <v>7578.7</v>
    </oc>
    <nc r="P327">
      <v>1482.3</v>
    </nc>
  </rcc>
  <rcc rId="216" sId="3" numFmtId="4">
    <oc r="P320">
      <v>3313338.3</v>
    </oc>
    <nc r="P320">
      <v>3771835.7</v>
    </nc>
  </rcc>
  <rcc rId="217" sId="3" numFmtId="4">
    <oc r="P321">
      <v>4624348.2</v>
    </oc>
    <nc r="P321">
      <v>5153149.4000000004</v>
    </nc>
  </rcc>
  <rcc rId="218" sId="3" numFmtId="4">
    <oc r="P322">
      <v>200617.8</v>
    </oc>
    <nc r="P322">
      <v>112617.8</v>
    </nc>
  </rcc>
  <rcc rId="219" sId="3" numFmtId="4">
    <oc r="P317">
      <v>33207.199999999997</v>
    </oc>
    <nc r="P317">
      <v>32457.200000000001</v>
    </nc>
  </rcc>
  <rcc rId="220" sId="3" numFmtId="4">
    <oc r="P318">
      <v>48617.3</v>
    </oc>
    <nc r="P318">
      <v>45863.3</v>
    </nc>
  </rcc>
  <rcc rId="221" sId="3" numFmtId="4">
    <oc r="P309">
      <v>56449</v>
    </oc>
    <nc r="P309">
      <v>48449</v>
    </nc>
  </rcc>
  <rcc rId="222" sId="3" numFmtId="4">
    <oc r="P310">
      <v>94516.800000000003</v>
    </oc>
    <nc r="P310">
      <v>80216.800000000003</v>
    </nc>
  </rcc>
  <rcc rId="223" sId="3" numFmtId="4">
    <oc r="P311">
      <v>15076.1</v>
    </oc>
    <nc r="P311">
      <v>12515.8</v>
    </nc>
  </rcc>
  <rcc rId="224" sId="3" numFmtId="4">
    <oc r="P312">
      <v>45</v>
    </oc>
    <nc r="P312">
      <v>37.1</v>
    </nc>
  </rcc>
  <rcc rId="225" sId="3" numFmtId="4">
    <oc r="P315">
      <v>5766.5</v>
    </oc>
    <nc r="P315">
      <v>5282.3</v>
    </nc>
  </rcc>
  <rcc rId="226" sId="3" numFmtId="4">
    <oc r="P307">
      <v>2141.1999999999998</v>
    </oc>
    <nc r="P307">
      <v>1970.2</v>
    </nc>
  </rcc>
  <rcc rId="227" sId="3" numFmtId="4">
    <oc r="P306">
      <v>31819.200000000001</v>
    </oc>
    <nc r="P306">
      <v>14581.3</v>
    </nc>
  </rcc>
  <rcc rId="228" sId="3" numFmtId="4">
    <oc r="P305">
      <v>88315.5</v>
    </oc>
    <nc r="P305">
      <v>70311.399999999994</v>
    </nc>
  </rcc>
  <rcc rId="229" sId="3" numFmtId="4">
    <oc r="P304">
      <v>27631.4</v>
    </oc>
    <nc r="P304">
      <v>22235.599999999999</v>
    </nc>
  </rcc>
  <rrc rId="230" sId="3" ref="A337:XFD338" action="insertRow">
    <undo index="0" exp="area" ref3D="1" dr="$A$1:$XFD$1048576" dn="Z_CDBF3210_28DA_4F86_BF8E_C6F3B635E340_.wvu.Cols" sId="3"/>
  </rrc>
  <rfmt sheetId="3" sqref="A337" start="0" length="0">
    <dxf>
      <border outline="0">
        <top style="thin">
          <color indexed="8"/>
        </top>
        <bottom/>
      </border>
    </dxf>
  </rfmt>
  <rfmt sheetId="3" sqref="B337" start="0" length="0">
    <dxf>
      <border outline="0">
        <top style="thin">
          <color indexed="8"/>
        </top>
        <bottom/>
      </border>
    </dxf>
  </rfmt>
  <rfmt sheetId="3" sqref="F337" start="0" length="0">
    <dxf>
      <alignment wrapText="1" readingOrder="0"/>
    </dxf>
  </rfmt>
  <rfmt sheetId="3" sqref="H337" start="0" length="0">
    <dxf>
      <alignment wrapText="1" readingOrder="0"/>
    </dxf>
  </rfmt>
  <rcc rId="231" sId="3">
    <nc r="N337">
      <f>N338</f>
    </nc>
  </rcc>
  <rcc rId="232" sId="3" odxf="1" dxf="1">
    <nc r="O337">
      <f>O338</f>
    </nc>
    <odxf>
      <fill>
        <patternFill patternType="none">
          <fgColor indexed="64"/>
          <bgColor indexed="65"/>
        </patternFill>
      </fill>
    </odxf>
    <ndxf>
      <fill>
        <patternFill patternType="solid">
          <fgColor indexed="26"/>
          <bgColor indexed="9"/>
        </patternFill>
      </fill>
    </ndxf>
  </rcc>
  <rcc rId="233" sId="3">
    <nc r="P337">
      <f>P338</f>
    </nc>
  </rcc>
  <rcc rId="234" sId="3" odxf="1" dxf="1">
    <nc r="Q337">
      <f>Q338</f>
    </nc>
    <odxf>
      <fill>
        <patternFill patternType="none">
          <fgColor indexed="64"/>
          <bgColor indexed="65"/>
        </patternFill>
      </fill>
    </odxf>
    <ndxf>
      <fill>
        <patternFill patternType="solid">
          <fgColor indexed="26"/>
          <bgColor indexed="9"/>
        </patternFill>
      </fill>
    </ndxf>
  </rcc>
  <rcc rId="235" sId="3" odxf="1" dxf="1">
    <nc r="R337">
      <f>R338</f>
    </nc>
    <odxf>
      <fill>
        <patternFill patternType="none">
          <fgColor indexed="64"/>
          <bgColor indexed="65"/>
        </patternFill>
      </fill>
    </odxf>
    <ndxf>
      <fill>
        <patternFill patternType="solid">
          <fgColor indexed="26"/>
          <bgColor indexed="9"/>
        </patternFill>
      </fill>
    </ndxf>
  </rcc>
  <rcc rId="236" sId="3" odxf="1" dxf="1">
    <nc r="S337">
      <f>S338</f>
    </nc>
    <odxf>
      <fill>
        <patternFill patternType="none">
          <fgColor indexed="64"/>
          <bgColor indexed="65"/>
        </patternFill>
      </fill>
    </odxf>
    <ndxf>
      <fill>
        <patternFill patternType="solid">
          <fgColor indexed="26"/>
          <bgColor indexed="9"/>
        </patternFill>
      </fill>
    </ndxf>
  </rcc>
  <rcc rId="237" sId="3">
    <nc r="L338" t="inlineStr">
      <is>
        <t>07</t>
      </is>
    </nc>
  </rcc>
  <rrc rId="238" sId="4" ref="A337:XFD338" action="insertRow">
    <undo index="0" exp="area" ref3D="1" dr="$C$1:$K$1048576" dn="Z_3D738EC0_C733_4186_BF09_D199F213CBCA_.wvu.Cols" sId="4"/>
    <undo index="0" exp="area" ref3D="1" dr="$D$1:$K$1048576" dn="Z_6570634B_EDC8_47B1_B961_1E562EDF2753_.wvu.Cols" sId="4"/>
    <undo index="0" exp="area" ref3D="1" dr="$B$1:$K$1048576" dn="Z_CA1A2922_71A1_4715_B65D_1BDE27AB6DF4_.wvu.Cols" sId="4"/>
    <undo index="0" exp="area" ref3D="1" dr="$C$1:$K$1048576" dn="Z_CDBF3210_28DA_4F86_BF8E_C6F3B635E340_.wvu.Cols" sId="4"/>
    <undo index="0" exp="area" ref3D="1" dr="$C$1:$K$1048576" dn="Z_165A70CC_AD02_4991_A5BA_0851746F9EE9_.wvu.Cols" sId="4"/>
    <undo index="0" exp="area" ref3D="1" dr="$D$1:$K$1048576" dn="Z_2C132A3E_BEF9_4451_A5D3_5DE635F68D88_.wvu.Cols" sId="4"/>
  </rrc>
  <rfmt sheetId="4" sqref="A337" start="0" length="0">
    <dxf>
      <border outline="0">
        <top style="thin">
          <color indexed="8"/>
        </top>
        <bottom/>
      </border>
    </dxf>
  </rfmt>
  <rfmt sheetId="4" sqref="B337" start="0" length="0">
    <dxf>
      <border outline="0">
        <top style="thin">
          <color indexed="8"/>
        </top>
        <bottom/>
      </border>
    </dxf>
  </rfmt>
  <rfmt sheetId="4" sqref="F337" start="0" length="0">
    <dxf>
      <alignment wrapText="1" readingOrder="0"/>
    </dxf>
  </rfmt>
  <rfmt sheetId="4" sqref="H337" start="0" length="0">
    <dxf>
      <alignment wrapText="1" readingOrder="0"/>
    </dxf>
  </rfmt>
  <rcc rId="239" sId="4">
    <nc r="N337">
      <f>N338</f>
    </nc>
  </rcc>
  <rcc rId="240" sId="4">
    <nc r="O337">
      <f>O338</f>
    </nc>
  </rcc>
  <rcc rId="241" sId="4">
    <nc r="P337">
      <f>P338</f>
    </nc>
  </rcc>
  <rcc rId="242" sId="4" odxf="1" dxf="1">
    <nc r="Q337">
      <f>Q338</f>
    </nc>
    <odxf/>
    <ndxf/>
  </rcc>
  <rcc rId="243" sId="4" odxf="1" dxf="1">
    <nc r="R337">
      <f>R338</f>
    </nc>
    <odxf/>
    <ndxf/>
  </rcc>
  <rcc rId="244" sId="4" odxf="1" dxf="1">
    <nc r="S337">
      <f>S338</f>
    </nc>
    <odxf/>
    <ndxf/>
  </rcc>
  <rcc rId="245" sId="4">
    <nc r="L338" t="inlineStr">
      <is>
        <t>07</t>
      </is>
    </nc>
  </rcc>
  <rrc rId="246" sId="2" ref="A337:XFD338" action="insertRow">
    <undo index="0" exp="area" ref3D="1" dr="$C$1:$K$1048576" dn="Z_CA1A2922_71A1_4715_B65D_1BDE27AB6DF4_.wvu.Cols" sId="2"/>
    <undo index="0" exp="area" ref3D="1" dr="$A$1:$XFD$1048576" dn="Z_CDBF3210_28DA_4F86_BF8E_C6F3B635E340_.wvu.Cols" sId="2"/>
    <undo index="0" exp="area" ref3D="1" dr="$C$1:$K$1048576" dn="Z_165A70CC_AD02_4991_A5BA_0851746F9EE9_.wvu.Cols" sId="2"/>
  </rrc>
  <rfmt sheetId="2" sqref="A337" start="0" length="0">
    <dxf>
      <border outline="0">
        <top style="thin">
          <color indexed="8"/>
        </top>
        <bottom/>
      </border>
    </dxf>
  </rfmt>
  <rfmt sheetId="2" sqref="B337" start="0" length="0">
    <dxf>
      <border outline="0">
        <top style="thin">
          <color indexed="8"/>
        </top>
        <bottom/>
      </border>
    </dxf>
  </rfmt>
  <rfmt sheetId="2" sqref="F337" start="0" length="0">
    <dxf>
      <alignment wrapText="1" readingOrder="0"/>
    </dxf>
  </rfmt>
  <rfmt sheetId="2" sqref="H337" start="0" length="0">
    <dxf>
      <alignment wrapText="1" readingOrder="0"/>
    </dxf>
  </rfmt>
  <rcc rId="247" sId="2" odxf="1" dxf="1">
    <nc r="N337">
      <f>N338</f>
    </nc>
    <odxf/>
    <ndxf/>
  </rcc>
  <rcc rId="248" sId="2">
    <nc r="O337">
      <f>O338</f>
    </nc>
  </rcc>
  <rcc rId="249" sId="2" odxf="1" dxf="1">
    <nc r="P337">
      <f>P338</f>
    </nc>
    <odxf/>
    <ndxf/>
  </rcc>
  <rcc rId="250" sId="2">
    <nc r="Q337">
      <f>Q338</f>
    </nc>
  </rcc>
  <rcc rId="251" sId="2">
    <nc r="R337">
      <f>R338</f>
    </nc>
  </rcc>
  <rcc rId="252" sId="2">
    <nc r="S337">
      <f>S338</f>
    </nc>
  </rcc>
  <rcc rId="253" sId="2">
    <nc r="L338" t="inlineStr">
      <is>
        <t>07</t>
      </is>
    </nc>
  </rcc>
  <rrc rId="254" sId="1" ref="A337:XFD338" action="insertRow">
    <undo index="0" exp="area" ref3D="1" dr="$A$1:$XFD$1048576" dn="Z_CDBF3210_28DA_4F86_BF8E_C6F3B635E340_.wvu.Cols" sId="1"/>
  </rrc>
  <rfmt sheetId="1" sqref="A337" start="0" length="0">
    <dxf>
      <border outline="0">
        <top style="thin">
          <color indexed="8"/>
        </top>
        <bottom/>
      </border>
    </dxf>
  </rfmt>
  <rfmt sheetId="1" sqref="B337" start="0" length="0">
    <dxf>
      <border outline="0">
        <top style="thin">
          <color indexed="8"/>
        </top>
        <bottom/>
      </border>
    </dxf>
  </rfmt>
  <rcc rId="255" sId="1" odxf="1" dxf="1">
    <nc r="C337" t="inlineStr">
      <is>
        <t xml:space="preserve"> Федеральный закон от 06.10.2003 № 131-ФЗ "Об общих принципах организации местного самоуправления в Российской Федерации"</t>
      </is>
    </nc>
    <odxf>
      <border outline="0">
        <top/>
        <bottom style="thin">
          <color indexed="8"/>
        </bottom>
      </border>
    </odxf>
    <ndxf>
      <border outline="0">
        <top style="thin">
          <color indexed="8"/>
        </top>
        <bottom/>
      </border>
    </ndxf>
  </rcc>
  <rcc rId="256" sId="1" odxf="1" dxf="1">
    <nc r="D337" t="inlineStr">
      <is>
        <t>ст. 19, 20</t>
      </is>
    </nc>
    <odxf>
      <border outline="0">
        <top/>
        <bottom style="thin">
          <color indexed="8"/>
        </bottom>
      </border>
    </odxf>
    <ndxf>
      <border outline="0">
        <top style="thin">
          <color indexed="8"/>
        </top>
        <bottom/>
      </border>
    </ndxf>
  </rcc>
  <rcc rId="257" sId="1" odxf="1" dxf="1">
    <nc r="E337" t="inlineStr">
      <is>
        <t>06.10.2003, не установлен</t>
      </is>
    </nc>
    <odxf>
      <border outline="0">
        <top/>
        <bottom style="thin">
          <color indexed="8"/>
        </bottom>
      </border>
    </odxf>
    <ndxf>
      <border outline="0">
        <top style="thin">
          <color indexed="8"/>
        </top>
        <bottom/>
      </border>
    </ndxf>
  </rcc>
  <rcc rId="258" sId="1" odxf="1" dxf="1">
    <nc r="F337" t="inlineStr">
      <is>
        <t xml:space="preserve">Закон Тульской области от 21.07.2023 № 45-ЗТО
"О наделении органов местного самоуправления государственными полномочиями по выплате компенсации за работу по подготовке и проведению государственной итоговой аттестации по образовательным программам основного общего и среднего общего образования педагогическим и иным работникам муниципальных образовательных организаций в Тульской области"
</t>
      </is>
    </nc>
    <odxf>
      <border outline="0">
        <top/>
        <bottom style="thin">
          <color indexed="8"/>
        </bottom>
      </border>
    </odxf>
    <ndxf>
      <border outline="0">
        <top style="thin">
          <color indexed="8"/>
        </top>
        <bottom/>
      </border>
    </ndxf>
  </rcc>
  <rcc rId="259" sId="1" odxf="1" dxf="1">
    <nc r="G337" t="inlineStr">
      <is>
        <t>в целом</t>
      </is>
    </nc>
    <odxf>
      <border outline="0">
        <top/>
        <bottom style="thin">
          <color indexed="8"/>
        </bottom>
      </border>
    </odxf>
    <ndxf>
      <border outline="0">
        <top style="thin">
          <color indexed="8"/>
        </top>
        <bottom/>
      </border>
    </ndxf>
  </rcc>
  <rcc rId="260" sId="1" odxf="1" dxf="1">
    <nc r="H337" t="inlineStr">
      <is>
        <t>24.07.2023  не установлен</t>
      </is>
    </nc>
    <odxf>
      <border outline="0">
        <top/>
        <bottom style="thin">
          <color indexed="8"/>
        </bottom>
      </border>
    </odxf>
    <ndxf>
      <border outline="0">
        <top style="thin">
          <color indexed="8"/>
        </top>
        <bottom/>
      </border>
    </ndxf>
  </rcc>
  <rfmt sheetId="1" sqref="I337" start="0" length="0">
    <dxf>
      <border outline="0">
        <top style="thin">
          <color indexed="8"/>
        </top>
        <bottom/>
      </border>
    </dxf>
  </rfmt>
  <rfmt sheetId="1" sqref="J337" start="0" length="0">
    <dxf>
      <border outline="0">
        <top style="thin">
          <color indexed="8"/>
        </top>
        <bottom/>
      </border>
    </dxf>
  </rfmt>
  <rfmt sheetId="1" sqref="K337" start="0" length="0">
    <dxf>
      <border outline="0">
        <top style="thin">
          <color indexed="8"/>
        </top>
        <bottom/>
      </border>
    </dxf>
  </rfmt>
  <rcc rId="261" sId="1">
    <nc r="N337">
      <f>N338</f>
    </nc>
  </rcc>
  <rcc rId="262" sId="1">
    <nc r="O337">
      <f>O338</f>
    </nc>
  </rcc>
  <rcc rId="263" sId="1">
    <nc r="P337">
      <f>P338</f>
    </nc>
  </rcc>
  <rcc rId="264" sId="1">
    <nc r="Q337">
      <f>Q338</f>
    </nc>
  </rcc>
  <rcc rId="265" sId="1">
    <nc r="R337">
      <f>R338</f>
    </nc>
  </rcc>
  <rcc rId="266" sId="1">
    <nc r="S337">
      <f>S338</f>
    </nc>
  </rcc>
  <rcc rId="267" sId="1">
    <nc r="L338" t="inlineStr">
      <is>
        <t>07</t>
      </is>
    </nc>
  </rcc>
  <rcc rId="268" sId="3">
    <nc r="B337">
      <v>2519</v>
    </nc>
  </rcc>
  <rcc rId="269" sId="4">
    <nc r="B337">
      <v>2519</v>
    </nc>
  </rcc>
  <rcc rId="270" sId="2">
    <nc r="B337">
      <v>2519</v>
    </nc>
  </rcc>
  <rcc rId="271" sId="1">
    <nc r="B337">
      <v>2519</v>
    </nc>
  </rcc>
  <rcc rId="272" sId="3">
    <nc r="A337" t="inlineStr">
      <is>
        <t>на осуществление государственного полномочия по финансовому обеспечению реализации дополнительной меры социальной поддержки, предоставляемой отдельным категориям граждан в виде освобождения от платы, взимаемой за присмотр и уход за ребенком в муниципальных образовательных организациях, предоставляющих дошкольное образование, на территории Тульской области, в соответствии с указами Губернатора Тульской области</t>
      </is>
    </nc>
  </rcc>
  <rcc rId="273" sId="4">
    <nc r="A337" t="inlineStr">
      <is>
        <t>на осуществление государственного полномочия по финансовому обеспечению реализации дополнительной меры социальной поддержки, предоставляемой отдельным категориям граждан в виде освобождения от платы, взимаемой за присмотр и уход за ребенком в муниципальных образовательных организациях, предоставляющих дошкольное образование, на территории Тульской области, в соответствии с указами Губернатора Тульской области</t>
      </is>
    </nc>
  </rcc>
  <rcc rId="274" sId="2">
    <nc r="A337" t="inlineStr">
      <is>
        <t>на осуществление государственного полномочия по финансовому обеспечению реализации дополнительной меры социальной поддержки, предоставляемой отдельным категориям граждан в виде освобождения от платы, взимаемой за присмотр и уход за ребенком в муниципальных образовательных организациях, предоставляющих дошкольное образование, на территории Тульской области, в соответствии с указами Губернатора Тульской области</t>
      </is>
    </nc>
  </rcc>
  <rcc rId="275" sId="1">
    <nc r="A337" t="inlineStr">
      <is>
        <t>на осуществление государственного полномочия по финансовому обеспечению реализации дополнительной меры социальной поддержки, предоставляемой отдельным категориям граждан в виде освобождения от платы, взимаемой за присмотр и уход за ребенком в муниципальных образовательных организациях, предоставляющих дошкольное образование, на территории Тульской области, в соответствии с указами Губернатора Тульской области</t>
      </is>
    </nc>
  </rcc>
  <rcc rId="276" sId="3">
    <oc r="P302">
      <f>P303+P304+P305+P306+P307+P308+P316+P319+P323+P324+P325+P328+P330+P332+P335</f>
    </oc>
    <nc r="P302">
      <f>P303+P304+P305+P306+P307+P308+P316+P319+P323+P324+P325+P328+P330+P332+P335+P337</f>
    </nc>
  </rcc>
  <rcc rId="277" sId="4">
    <oc r="P302">
      <f>P303+P304+P305+P306+P307+P308+P316+P319+P323+P324+P325+P328+P330+P332+P335</f>
    </oc>
    <nc r="P302">
      <f>P303+P304+P305+P306+P307+P308+P316+P319+P323+P324+P325+P328+P330+P332+P335+P337</f>
    </nc>
  </rcc>
  <rcc rId="278" sId="2">
    <oc r="P302">
      <f>P303+P304+P305+P306+P307+P308+P316+P319+P323+P324+P325+P328+P330+P332+P335</f>
    </oc>
    <nc r="P302">
      <f>P303+P304+P305+P306+P307+P308+P316+P319+P323+P324+P325+P328+P330+P332+P335+P337</f>
    </nc>
  </rcc>
  <rcc rId="279" sId="1">
    <oc r="P302">
      <f>P303+P304+P305+P306+P307+P308+P316+P319+P323+P324+P325+P328+P330+P332+P335</f>
    </oc>
    <nc r="P302">
      <f>P303+P304+P305+P306+P307+P308+P316+P319+P323+P324+P325+P328+P330+P332+P335+P337</f>
    </nc>
  </rcc>
  <rcc rId="280" sId="3">
    <oc r="Q302">
      <f>Q303+Q304+Q305+Q306+Q307+Q308+Q316+Q319+Q323+Q324+Q325+Q328+Q330+Q332+Q335</f>
    </oc>
    <nc r="Q302">
      <f>Q303+Q304+Q305+Q306+Q307+Q308+Q316+Q319+Q323+Q324+Q325+Q328+Q330+Q332+Q335+Q337</f>
    </nc>
  </rcc>
  <rcc rId="281" sId="3">
    <oc r="R302">
      <f>R303+R304+R305+R306+R307+R308+R316+R319+R323+R324+R325+R328+R330+R332+R335</f>
    </oc>
    <nc r="R302">
      <f>R303+R304+R305+R306+R307+R308+R316+R319+R323+R324+R325+R328+R330+R332+R335+R337</f>
    </nc>
  </rcc>
  <rcc rId="282" sId="3">
    <oc r="S302">
      <f>S303+S304+S305+S306+S307+S308+S316+S319+S323+S324+S325+S328+S330+S332+S335</f>
    </oc>
    <nc r="S302">
      <f>S303+S304+S305+S306+S307+S308+S316+S319+S323+S324+S325+S328+S330+S332+S335+S337</f>
    </nc>
  </rcc>
  <rcc rId="283" sId="4">
    <oc r="Q302">
      <f>Q303+Q304+Q305+Q306+Q307+Q308+Q316+Q319+Q323+Q324+Q325+Q328+Q330+Q332+Q335</f>
    </oc>
    <nc r="Q302">
      <f>Q303+Q304+Q305+Q306+Q307+Q308+Q316+Q319+Q323+Q324+Q325+Q328+Q330+Q332+Q335+Q337</f>
    </nc>
  </rcc>
  <rcc rId="284" sId="4">
    <oc r="R302">
      <f>R303+R304+R305+R306+R307+R308+R316+R319+R323+R324+R325+R328+R330+R332+R335</f>
    </oc>
    <nc r="R302">
      <f>R303+R304+R305+R306+R307+R308+R316+R319+R323+R324+R325+R328+R330+R332+R335+R337</f>
    </nc>
  </rcc>
  <rcc rId="285" sId="4">
    <oc r="S302">
      <f>S303+S304+S305+S306+S307+S308+S316+S319+S323+S324+S325+S328+S330+S332+S335</f>
    </oc>
    <nc r="S302">
      <f>S303+S304+S305+S306+S307+S308+S316+S319+S323+S324+S325+S328+S330+S332+S335+S337</f>
    </nc>
  </rcc>
  <rcc rId="286" sId="2">
    <oc r="Q302">
      <f>Q303+Q304+Q305+Q306+Q307+Q308+Q316+Q319+Q323+Q324+Q325+Q328+Q330+Q332+Q335</f>
    </oc>
    <nc r="Q302">
      <f>Q303+Q304+Q305+Q306+Q307+Q308+Q316+Q319+Q323+Q324+Q325+Q328+Q330+Q332+Q335+Q337</f>
    </nc>
  </rcc>
  <rcc rId="287" sId="2">
    <oc r="R302">
      <f>R303+R304+R305+R306+R307+R308+R316+R319+R323+R324+R325+R328+R330+R332+R335</f>
    </oc>
    <nc r="R302">
      <f>R303+R304+R305+R306+R307+R308+R316+R319+R323+R324+R325+R328+R330+R332+R335+R337</f>
    </nc>
  </rcc>
  <rcc rId="288" sId="2">
    <oc r="S302">
      <f>S303+S304+S305+S306+S307+S308+S316+S319+S323+S324+S325+S328+S330+S332+S335</f>
    </oc>
    <nc r="S302">
      <f>S303+S304+S305+S306+S307+S308+S316+S319+S323+S324+S325+S328+S330+S332+S335+S337</f>
    </nc>
  </rcc>
  <rcc rId="289" sId="1" odxf="1" dxf="1">
    <oc r="Q302">
      <f>Q303+Q304+Q305+Q306+Q307+Q308+Q316+Q319+Q323+Q324+Q325+Q328+Q330+Q332+Q335</f>
    </oc>
    <nc r="Q302">
      <f>Q303+Q304+Q305+Q306+Q307+Q308+Q316+Q319+Q323+Q324+Q325+Q328+Q330+Q332+Q335+Q337</f>
    </nc>
    <odxf/>
    <ndxf/>
  </rcc>
  <rcc rId="290" sId="1" odxf="1" dxf="1">
    <oc r="R302">
      <f>R303+R304+R305+R306+R307+R308+R316+R319+R323+R324+R325+R328+R330+R332+R335</f>
    </oc>
    <nc r="R302">
      <f>R303+R304+R305+R306+R307+R308+R316+R319+R323+R324+R325+R328+R330+R332+R335+R337</f>
    </nc>
    <odxf/>
    <ndxf/>
  </rcc>
  <rcc rId="291" sId="1" odxf="1" dxf="1">
    <oc r="S302">
      <f>S303+S304+S305+S306+S307+S308+S316+S319+S323+S324+S325+S328+S330+S332+S335</f>
    </oc>
    <nc r="S302">
      <f>S303+S304+S305+S306+S307+S308+S316+S319+S323+S324+S325+S328+S330+S332+S335+S337</f>
    </nc>
    <odxf/>
    <ndxf/>
  </rcc>
  <rcc rId="292" sId="3">
    <oc r="N302">
      <f>N303+N304+N305+N306+N307+N308+N316+N319+N323+N324+N325+N328+N330+N332+N335</f>
    </oc>
    <nc r="N302">
      <f>N303+N304+N305+N306+N307+N308+N316+N319+N323+N324+N325+N328+N330+N332+N335+N337</f>
    </nc>
  </rcc>
  <rcc rId="293" sId="3">
    <oc r="O302">
      <f>O303+O304+O305+O306+O307+O308+O316+O319+O323+O324+O325+O328+O330+O332+O335</f>
    </oc>
    <nc r="O302">
      <f>O303+O304+O305+O306+O307+O308+O316+O319+O323+O324+O325+O328+O330+O332+O335+O337</f>
    </nc>
  </rcc>
  <rcc rId="294" sId="4">
    <oc r="N302">
      <f>N303+N304+N305+N306+N307+N308+N316+N319+N323+N324+N325+N328+N330+N332+N335</f>
    </oc>
    <nc r="N302">
      <f>N303+N304+N305+N306+N307+N308+N316+N319+N323+N324+N325+N328+N330+N332+N335+N337</f>
    </nc>
  </rcc>
  <rcc rId="295" sId="4">
    <oc r="O302">
      <f>O303+O304+O305+O306+O307+O308+O316+O319+O323+O324+O325+O328+O330+O332+O335</f>
    </oc>
    <nc r="O302">
      <f>O303+O304+O305+O306+O307+O308+O316+O319+O323+O324+O325+O328+O330+O332+O335+O337</f>
    </nc>
  </rcc>
  <rcc rId="296" sId="2">
    <oc r="N302">
      <f>N303+N304+N305+N306+N307+N308+N316+N319+N323+N324+N325+N328+N330+N332+N335</f>
    </oc>
    <nc r="N302">
      <f>N303+N304+N305+N306+N307+N308+N316+N319+N323+N324+N325+N328+N330+N332+N335+N337</f>
    </nc>
  </rcc>
  <rcc rId="297" sId="2">
    <oc r="O302">
      <f>O303+O304+O305+O306+O307+O308+O316+O319+O323+O324+O325+O328+O330+O332+O335</f>
    </oc>
    <nc r="O302">
      <f>O303+O304+O305+O306+O307+O308+O316+O319+O323+O324+O325+O328+O330+O332+O335+O337</f>
    </nc>
  </rcc>
  <rcc rId="298" sId="1" odxf="1" dxf="1">
    <oc r="N302">
      <f>N303+N304+N305+N306+N307+N308+N316+N319+N323+N324+N325+N328+N330+N332+N335</f>
    </oc>
    <nc r="N302">
      <f>N303+N304+N305+N306+N307+N308+N316+N319+N323+N324+N325+N328+N330+N332+N335+N337</f>
    </nc>
    <odxf/>
    <ndxf/>
  </rcc>
  <rcc rId="299" sId="1" odxf="1" dxf="1">
    <oc r="O302">
      <f>O303+O304+O305+O306+O307+O308+O316+O319+O323+O324+O325+O328+O330+O332+O335</f>
    </oc>
    <nc r="O302">
      <f>O303+O304+O305+O306+O307+O308+O316+O319+O323+O324+O325+O328+O330+O332+O335+O337</f>
    </nc>
    <odxf/>
    <ndxf/>
  </rcc>
  <rcc rId="300" sId="3">
    <oc r="P40">
      <f>P79+P236+P260+P309+P317+P320</f>
    </oc>
    <nc r="P40">
      <f>P79+P236+P260+P309+P317+P320+P337</f>
    </nc>
  </rcc>
  <rcc rId="301" sId="4">
    <oc r="P40">
      <f>P79+P236+P260+P309+P317+P320</f>
    </oc>
    <nc r="P40">
      <f>P79+P236+P260+P309+P317+P320+P337</f>
    </nc>
  </rcc>
  <rcc rId="302" sId="2">
    <oc r="P40">
      <f>P79+P236+P260+P309+P317+P320</f>
    </oc>
    <nc r="P40">
      <f>P79+P236+P260+P309+P317+P320+P337</f>
    </nc>
  </rcc>
  <rcc rId="303" sId="1">
    <oc r="P40">
      <f>P79+P236+P260+P309+P317+P320</f>
    </oc>
    <nc r="P40">
      <f>P79+P236+P260+P309+P317+P320+P337</f>
    </nc>
  </rcc>
  <rcc rId="304" sId="3" odxf="1" dxf="1">
    <oc r="Q40">
      <f>Q79+Q236+Q260+Q309+Q317+Q320</f>
    </oc>
    <nc r="Q40">
      <f>Q79+Q236+Q260+Q309+Q317+Q320+Q337</f>
    </nc>
    <odxf>
      <fill>
        <patternFill patternType="none">
          <fgColor indexed="64"/>
          <bgColor indexed="65"/>
        </patternFill>
      </fill>
    </odxf>
    <ndxf>
      <fill>
        <patternFill patternType="solid">
          <fgColor indexed="26"/>
          <bgColor indexed="9"/>
        </patternFill>
      </fill>
    </ndxf>
  </rcc>
  <rcc rId="305" sId="3" odxf="1" dxf="1">
    <oc r="R40">
      <f>R79+R236+R260+R309+R317+R320</f>
    </oc>
    <nc r="R40">
      <f>R79+R236+R260+R309+R317+R320+R337</f>
    </nc>
    <odxf>
      <fill>
        <patternFill patternType="none">
          <fgColor indexed="64"/>
          <bgColor indexed="65"/>
        </patternFill>
      </fill>
    </odxf>
    <ndxf>
      <fill>
        <patternFill patternType="solid">
          <fgColor indexed="26"/>
          <bgColor indexed="9"/>
        </patternFill>
      </fill>
    </ndxf>
  </rcc>
  <rcc rId="306" sId="3" odxf="1" dxf="1">
    <oc r="S40">
      <f>S79+S236+S260+S309+S317+S320</f>
    </oc>
    <nc r="S40">
      <f>S79+S236+S260+S309+S317+S320+S337</f>
    </nc>
    <odxf>
      <fill>
        <patternFill patternType="none">
          <fgColor indexed="64"/>
          <bgColor indexed="65"/>
        </patternFill>
      </fill>
    </odxf>
    <ndxf>
      <fill>
        <patternFill patternType="solid">
          <fgColor indexed="26"/>
          <bgColor indexed="9"/>
        </patternFill>
      </fill>
    </ndxf>
  </rcc>
  <rcc rId="307" sId="4" odxf="1" dxf="1">
    <oc r="Q40">
      <f>Q79+Q236+Q260+Q309+Q317+Q320</f>
    </oc>
    <nc r="Q40">
      <f>Q79+Q236+Q260+Q309+Q317+Q320+Q337</f>
    </nc>
    <odxf>
      <fill>
        <patternFill patternType="none">
          <bgColor indexed="65"/>
        </patternFill>
      </fill>
    </odxf>
    <ndxf>
      <fill>
        <patternFill patternType="solid">
          <bgColor theme="0"/>
        </patternFill>
      </fill>
    </ndxf>
  </rcc>
  <rcc rId="308" sId="4" odxf="1" dxf="1">
    <oc r="R40">
      <f>R79+R236+R260+R309+R317+R320</f>
    </oc>
    <nc r="R40">
      <f>R79+R236+R260+R309+R317+R320+R337</f>
    </nc>
    <odxf>
      <fill>
        <patternFill patternType="none">
          <bgColor indexed="65"/>
        </patternFill>
      </fill>
    </odxf>
    <ndxf>
      <fill>
        <patternFill patternType="solid">
          <bgColor theme="0"/>
        </patternFill>
      </fill>
    </ndxf>
  </rcc>
  <rcc rId="309" sId="4" odxf="1" dxf="1">
    <oc r="S40">
      <f>S79+S236+S260+S309+S317+S320</f>
    </oc>
    <nc r="S40">
      <f>S79+S236+S260+S309+S317+S320+S337</f>
    </nc>
    <odxf>
      <fill>
        <patternFill patternType="none">
          <bgColor indexed="65"/>
        </patternFill>
      </fill>
    </odxf>
    <ndxf>
      <fill>
        <patternFill patternType="solid">
          <bgColor theme="0"/>
        </patternFill>
      </fill>
    </ndxf>
  </rcc>
  <rcc rId="310" sId="2">
    <oc r="Q40">
      <f>Q79+Q236+Q260+Q309+Q317+Q320</f>
    </oc>
    <nc r="Q40">
      <f>Q79+Q236+Q260+Q309+Q317+Q320+Q337</f>
    </nc>
  </rcc>
  <rcc rId="311" sId="2">
    <oc r="R40">
      <f>R79+R236+R260+R309+R317+R320</f>
    </oc>
    <nc r="R40">
      <f>R79+R236+R260+R309+R317+R320+R337</f>
    </nc>
  </rcc>
  <rcc rId="312" sId="2">
    <oc r="S40">
      <f>S79+S236+S260+S309+S317+S320</f>
    </oc>
    <nc r="S40">
      <f>S79+S236+S260+S309+S317+S320+S337</f>
    </nc>
  </rcc>
  <rcc rId="313" sId="1" odxf="1" dxf="1">
    <oc r="Q40">
      <f>Q79+Q236+Q260+Q309+Q317+Q320</f>
    </oc>
    <nc r="Q40">
      <f>Q79+Q236+Q260+Q309+Q317+Q320+Q337</f>
    </nc>
    <odxf/>
    <ndxf/>
  </rcc>
  <rcc rId="314" sId="1" odxf="1" dxf="1">
    <oc r="R40">
      <f>R79+R236+R260+R309+R317+R320</f>
    </oc>
    <nc r="R40">
      <f>R79+R236+R260+R309+R317+R320+R337</f>
    </nc>
    <odxf/>
    <ndxf/>
  </rcc>
  <rcc rId="315" sId="1" odxf="1" dxf="1">
    <oc r="S40">
      <f>S79+S236+S260+S309+S317+S320</f>
    </oc>
    <nc r="S40">
      <f>S79+S236+S260+S309+S317+S320+S337</f>
    </nc>
    <odxf/>
    <ndxf/>
  </rcc>
  <rcc rId="316" sId="3">
    <oc r="N40">
      <f>N79+N236+N260+N309+N317+N320</f>
    </oc>
    <nc r="N40">
      <f>N79+N236+N260+N309+N317+N320+N337</f>
    </nc>
  </rcc>
  <rcc rId="317" sId="3" odxf="1" dxf="1">
    <oc r="O40">
      <f>O79+O236+O260+O309+O317+O320</f>
    </oc>
    <nc r="O40">
      <f>O79+O236+O260+O309+O317+O320+O337</f>
    </nc>
    <odxf>
      <fill>
        <patternFill patternType="none">
          <fgColor indexed="64"/>
          <bgColor indexed="65"/>
        </patternFill>
      </fill>
    </odxf>
    <ndxf>
      <fill>
        <patternFill patternType="solid">
          <fgColor indexed="26"/>
          <bgColor indexed="9"/>
        </patternFill>
      </fill>
    </ndxf>
  </rcc>
  <rcc rId="318" sId="4" odxf="1" dxf="1">
    <oc r="N40">
      <f>N79+N236+N260+N309+N317+N320</f>
    </oc>
    <nc r="N40">
      <f>N79+N236+N260+N309+N317+N320+N337</f>
    </nc>
    <odxf>
      <fill>
        <patternFill patternType="none">
          <bgColor indexed="65"/>
        </patternFill>
      </fill>
    </odxf>
    <ndxf>
      <fill>
        <patternFill patternType="solid">
          <bgColor theme="0"/>
        </patternFill>
      </fill>
    </ndxf>
  </rcc>
  <rcc rId="319" sId="4" odxf="1" dxf="1">
    <oc r="O40">
      <f>O79+O236+O260+O309+O317+O320</f>
    </oc>
    <nc r="O40">
      <f>O79+O236+O260+O309+O317+O320+O337</f>
    </nc>
    <odxf>
      <fill>
        <patternFill patternType="none">
          <bgColor indexed="65"/>
        </patternFill>
      </fill>
    </odxf>
    <ndxf>
      <fill>
        <patternFill patternType="solid">
          <bgColor theme="0"/>
        </patternFill>
      </fill>
    </ndxf>
  </rcc>
  <rcc rId="320" sId="2">
    <oc r="N40">
      <f>N79+N236+N260+N309+N317+N320</f>
    </oc>
    <nc r="N40">
      <f>N79+N236+N260+N309+N317+N320+N337</f>
    </nc>
  </rcc>
  <rcc rId="321" sId="2">
    <oc r="O40">
      <f>O79+O236+O260+O309+O317+O320</f>
    </oc>
    <nc r="O40">
      <f>O79+O236+O260+O309+O317+O320+O337</f>
    </nc>
  </rcc>
  <rcc rId="322" sId="1" odxf="1" dxf="1">
    <oc r="N40">
      <f>N79+N236+N260+N309+N317+N320</f>
    </oc>
    <nc r="N40">
      <f>N79+N236+N260+N309+N317+N320+N337</f>
    </nc>
    <odxf/>
    <ndxf/>
  </rcc>
  <rcc rId="323" sId="1" odxf="1" dxf="1">
    <oc r="O40">
      <f>O79+O236+O260+O309+O317+O320</f>
    </oc>
    <nc r="O40">
      <f>O79+O236+O260+O309+O317+O320+O337</f>
    </nc>
    <odxf/>
    <ndxf/>
  </rcc>
  <rcc rId="324" sId="3">
    <nc r="M338" t="inlineStr">
      <is>
        <t>01</t>
      </is>
    </nc>
  </rcc>
  <rcc rId="325" sId="4">
    <nc r="M338" t="inlineStr">
      <is>
        <t>01</t>
      </is>
    </nc>
  </rcc>
  <rcc rId="326" sId="2">
    <nc r="M338" t="inlineStr">
      <is>
        <t>01</t>
      </is>
    </nc>
  </rcc>
  <rcc rId="327" sId="1">
    <nc r="M338" t="inlineStr">
      <is>
        <t>01</t>
      </is>
    </nc>
  </rcc>
  <rfmt sheetId="1" sqref="F337:H337" start="0" length="2147483647">
    <dxf>
      <font>
        <color rgb="FFFF0000"/>
      </font>
    </dxf>
  </rfmt>
  <rfmt sheetId="1" sqref="A337:XFD338">
    <dxf>
      <fill>
        <patternFill>
          <bgColor theme="9" tint="0.79998168889431442"/>
        </patternFill>
      </fill>
    </dxf>
  </rfmt>
  <rcc rId="328" sId="1" odxf="1" dxf="1">
    <nc r="N338">
      <f>бюджетный!N338+соцсфера!N338+ФМХ!N338</f>
    </nc>
    <ndxf>
      <fill>
        <patternFill>
          <bgColor indexed="9"/>
        </patternFill>
      </fill>
    </ndxf>
  </rcc>
  <rcc rId="329" sId="1" odxf="1" dxf="1">
    <nc r="O338">
      <f>бюджетный!O338+соцсфера!O338+ФМХ!O338</f>
    </nc>
    <ndxf>
      <fill>
        <patternFill>
          <bgColor indexed="9"/>
        </patternFill>
      </fill>
    </ndxf>
  </rcc>
  <rcc rId="330" sId="1" odxf="1" dxf="1">
    <nc r="P338">
      <f>бюджетный!P338+соцсфера!P338+ФМХ!P338</f>
    </nc>
    <ndxf>
      <fill>
        <patternFill>
          <bgColor indexed="9"/>
        </patternFill>
      </fill>
    </ndxf>
  </rcc>
  <rcc rId="331" sId="1" odxf="1" dxf="1">
    <nc r="Q338">
      <f>бюджетный!Q338+соцсфера!Q338+ФМХ!Q338</f>
    </nc>
    <ndxf>
      <fill>
        <patternFill>
          <bgColor indexed="9"/>
        </patternFill>
      </fill>
    </ndxf>
  </rcc>
  <rcc rId="332" sId="1" odxf="1" dxf="1">
    <nc r="R338">
      <f>бюджетный!R338+соцсфера!R338+ФМХ!R338</f>
    </nc>
    <ndxf>
      <fill>
        <patternFill>
          <bgColor indexed="9"/>
        </patternFill>
      </fill>
    </ndxf>
  </rcc>
  <rcc rId="333" sId="1" odxf="1" dxf="1">
    <nc r="S338">
      <f>бюджетный!S338+соцсфера!S338+ФМХ!S338</f>
    </nc>
    <ndxf>
      <fill>
        <patternFill>
          <bgColor indexed="9"/>
        </patternFill>
      </fill>
    </ndxf>
  </rcc>
  <rfmt sheetId="3" sqref="A337:XFD338">
    <dxf>
      <fill>
        <patternFill>
          <bgColor theme="9" tint="0.79998168889431442"/>
        </patternFill>
      </fill>
    </dxf>
  </rfmt>
  <rcc rId="334" sId="3" numFmtId="4">
    <nc r="P338">
      <v>27816.3</v>
    </nc>
  </rcc>
  <rcc rId="335" sId="3" numFmtId="4">
    <oc r="P298">
      <v>86168</v>
    </oc>
    <nc r="P298">
      <v>85748.6</v>
    </nc>
  </rcc>
  <rcc rId="336" sId="3" numFmtId="4">
    <oc r="P273">
      <v>44427.8</v>
    </oc>
    <nc r="P273">
      <v>45609.4</v>
    </nc>
  </rcc>
  <rcc rId="337" sId="3" numFmtId="4">
    <oc r="P270">
      <v>20899.3</v>
    </oc>
    <nc r="P270">
      <v>23212.5</v>
    </nc>
  </rcc>
  <rcc rId="338" sId="3" numFmtId="4">
    <oc r="P268">
      <v>23735.3</v>
    </oc>
    <nc r="P268">
      <v>23712.6</v>
    </nc>
  </rcc>
  <rcc rId="339" sId="3" numFmtId="4">
    <oc r="P267">
      <v>35002</v>
    </oc>
    <nc r="P267">
      <v>33800</v>
    </nc>
  </rcc>
  <rcc rId="340" sId="3" numFmtId="4">
    <oc r="P266">
      <v>21647</v>
    </oc>
    <nc r="P266">
      <v>22919.7</v>
    </nc>
  </rcc>
  <rcc rId="341" sId="3" numFmtId="4">
    <oc r="P264">
      <v>42427.4</v>
    </oc>
    <nc r="P264">
      <v>42133.3</v>
    </nc>
  </rcc>
  <rcc rId="342" sId="3" numFmtId="4">
    <oc r="P259">
      <v>36364.9</v>
    </oc>
    <nc r="P259">
      <v>38804</v>
    </nc>
  </rcc>
  <rcc rId="343" sId="3" numFmtId="4">
    <oc r="P258">
      <v>1026</v>
    </oc>
    <nc r="P258">
      <v>708.4</v>
    </nc>
  </rcc>
  <rcc rId="344" sId="3" numFmtId="4">
    <oc r="P255">
      <v>55829.9</v>
    </oc>
    <nc r="P255">
      <v>56724</v>
    </nc>
  </rcc>
  <rcc rId="345" sId="3" numFmtId="4">
    <oc r="P252">
      <v>39025.699999999997</v>
    </oc>
    <nc r="P252">
      <v>38975.699999999997</v>
    </nc>
  </rcc>
  <rcc rId="346" sId="3" numFmtId="4">
    <oc r="P251">
      <v>14342.5</v>
    </oc>
    <nc r="P251">
      <v>14239.1</v>
    </nc>
  </rcc>
  <rcc rId="347" sId="3" numFmtId="4">
    <oc r="P249">
      <v>18705.3</v>
    </oc>
    <nc r="P249">
      <v>19106.400000000001</v>
    </nc>
  </rcc>
  <rcc rId="348" sId="3" numFmtId="4">
    <oc r="P248">
      <v>306791.3</v>
    </oc>
    <nc r="P248"/>
  </rcc>
  <rcc rId="349" sId="3" numFmtId="4">
    <oc r="P246">
      <v>120536.6</v>
    </oc>
    <nc r="P246">
      <v>121232.1</v>
    </nc>
  </rcc>
  <rcc rId="350" sId="3" numFmtId="4">
    <oc r="P245">
      <v>639479.80000000005</v>
    </oc>
    <nc r="P245">
      <v>673078.8</v>
    </nc>
  </rcc>
  <rcc rId="351" sId="3" numFmtId="4">
    <oc r="P236">
      <v>4718.3999999999996</v>
    </oc>
    <nc r="P236">
      <v>2952.5</v>
    </nc>
  </rcc>
  <rcc rId="352" sId="3" numFmtId="4">
    <oc r="P238">
      <v>83.5</v>
    </oc>
    <nc r="P238">
      <v>69.099999999999994</v>
    </nc>
  </rcc>
  <rcc rId="353" sId="3" numFmtId="4">
    <oc r="P240">
      <v>662.4</v>
    </oc>
    <nc r="P240">
      <v>648.29999999999995</v>
    </nc>
  </rcc>
  <rcc rId="354" sId="3" numFmtId="4">
    <oc r="P242">
      <v>45</v>
    </oc>
    <nc r="P242">
      <v>40</v>
    </nc>
  </rcc>
  <rcc rId="355" sId="3" numFmtId="4">
    <oc r="P237">
      <v>1380.2</v>
    </oc>
    <nc r="P237">
      <v>1243.5999999999999</v>
    </nc>
  </rcc>
  <rcc rId="356" sId="3" numFmtId="4">
    <oc r="P228">
      <v>1276</v>
    </oc>
    <nc r="P228">
      <v>636.29999999999995</v>
    </nc>
  </rcc>
  <rcc rId="357" sId="3" numFmtId="4">
    <oc r="P216">
      <v>57815</v>
    </oc>
    <nc r="P216">
      <v>57699</v>
    </nc>
  </rcc>
  <rcc rId="358" sId="3" numFmtId="4">
    <oc r="P206">
      <v>215154.2</v>
    </oc>
    <nc r="P206">
      <v>210069</v>
    </nc>
  </rcc>
  <rcc rId="359" sId="3" numFmtId="4">
    <oc r="P207">
      <v>772845.2</v>
    </oc>
    <nc r="P207">
      <v>770586</v>
    </nc>
  </rcc>
  <rcc rId="360" sId="3" numFmtId="4">
    <oc r="P209">
      <v>206685.9</v>
    </oc>
    <nc r="P209">
      <v>212831.2</v>
    </nc>
  </rcc>
  <rcc rId="361" sId="3" numFmtId="4">
    <oc r="P210">
      <v>57728.5</v>
    </oc>
    <nc r="P210">
      <v>56294.400000000001</v>
    </nc>
  </rcc>
  <rcc rId="362" sId="3" numFmtId="4">
    <oc r="P202">
      <v>192402.9</v>
    </oc>
    <nc r="P202">
      <v>189133.5</v>
    </nc>
  </rcc>
  <rcc rId="363" sId="3" numFmtId="4">
    <oc r="P203">
      <v>2833.6</v>
    </oc>
    <nc r="P203">
      <v>2772.2</v>
    </nc>
  </rcc>
</revisions>
</file>

<file path=xl/revisions/revisionLog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364" sId="3" numFmtId="4">
    <oc r="P190">
      <v>167169.20000000001</v>
    </oc>
    <nc r="P190">
      <v>185718.3</v>
    </nc>
  </rcc>
  <rcc rId="365" sId="3" numFmtId="4">
    <oc r="P182">
      <v>10197.9</v>
    </oc>
    <nc r="P182">
      <v>8561.7999999999993</v>
    </nc>
  </rcc>
  <rcc rId="366" sId="3" numFmtId="4">
    <oc r="P183">
      <v>2565</v>
    </oc>
    <nc r="P183">
      <v>2509.5</v>
    </nc>
  </rcc>
  <rcc rId="367" sId="3" numFmtId="4">
    <oc r="P184">
      <v>1800</v>
    </oc>
    <nc r="P184">
      <v>1461.7</v>
    </nc>
  </rcc>
  <rcc rId="368" sId="3" numFmtId="4">
    <oc r="P185">
      <v>150</v>
    </oc>
    <nc r="P185"/>
  </rcc>
  <rcc rId="369" sId="3" numFmtId="4">
    <oc r="P175">
      <v>167555.29999999999</v>
    </oc>
    <nc r="P175">
      <v>163467.20000000001</v>
    </nc>
  </rcc>
  <rcc rId="370" sId="3" numFmtId="4">
    <oc r="P164">
      <v>97423.6</v>
    </oc>
    <nc r="P164">
      <v>98469.5</v>
    </nc>
  </rcc>
  <rcc rId="371" sId="3" numFmtId="4">
    <oc r="P155">
      <v>37688.400000000001</v>
    </oc>
    <nc r="P155">
      <v>37476.9</v>
    </nc>
  </rcc>
  <rcc rId="372" sId="3" numFmtId="4">
    <oc r="P151">
      <v>184035</v>
    </oc>
    <nc r="P151">
      <v>185945.7</v>
    </nc>
  </rcc>
  <rcc rId="373" sId="3" numFmtId="4">
    <oc r="P152">
      <v>525622.5</v>
    </oc>
    <nc r="P152">
      <v>523594.5</v>
    </nc>
  </rcc>
</revisions>
</file>

<file path=xl/revisions/revisionLog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374" sId="3" numFmtId="4">
    <oc r="P145">
      <v>232948.8</v>
    </oc>
    <nc r="P145">
      <v>244000.2</v>
    </nc>
  </rcc>
  <rcc rId="375" sId="3" numFmtId="4">
    <oc r="P146">
      <v>550787.1</v>
    </oc>
    <nc r="P146">
      <v>605027.80000000005</v>
    </nc>
  </rcc>
  <rcc rId="376" sId="3" numFmtId="4">
    <oc r="P130">
      <v>7593.6</v>
    </oc>
    <nc r="P130">
      <v>6810</v>
    </nc>
  </rcc>
  <rcc rId="377" sId="3" numFmtId="4">
    <oc r="P94">
      <v>559.9</v>
    </oc>
    <nc r="P94">
      <v>607.29999999999995</v>
    </nc>
  </rcc>
</revisions>
</file>

<file path=xl/revisions/revisionLog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378" sId="3" numFmtId="4">
    <oc r="P139">
      <v>2627916.4</v>
    </oc>
    <nc r="P139">
      <v>2565541.2999999998</v>
    </nc>
  </rcc>
  <rcc rId="379" sId="3" numFmtId="4">
    <oc r="P138">
      <v>1187279</v>
    </oc>
    <nc r="P138">
      <v>1193547.6000000001</v>
    </nc>
  </rcc>
  <rcc rId="380" sId="3" numFmtId="4">
    <oc r="P140">
      <v>854041.5</v>
    </oc>
    <nc r="P140">
      <v>938939.8</v>
    </nc>
  </rcc>
  <rcc rId="381" sId="3" numFmtId="4">
    <oc r="P141">
      <v>3856.9</v>
    </oc>
    <nc r="P141">
      <v>3856.8</v>
    </nc>
  </rcc>
  <rcc rId="382" sId="3" numFmtId="4">
    <oc r="P190">
      <v>185718.3</v>
    </oc>
    <nc r="P190">
      <v>183323.2</v>
    </nc>
  </rcc>
  <rcc rId="383" sId="3" numFmtId="4">
    <oc r="P142">
      <v>611588.69999999995</v>
    </oc>
    <nc r="P142">
      <v>516760.2</v>
    </nc>
  </rcc>
</revisions>
</file>

<file path=xl/revisions/revisionLog6.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384" sId="3" numFmtId="4">
    <oc r="P298">
      <v>85748.6</v>
    </oc>
    <nc r="P298">
      <v>86071.3</v>
    </nc>
  </rcc>
  <rcc rId="385" sId="3" numFmtId="4">
    <oc r="P190">
      <v>183323.2</v>
    </oc>
    <nc r="P190">
      <v>181861.6</v>
    </nc>
  </rcc>
  <rcc rId="386" sId="3" numFmtId="4">
    <oc r="P138">
      <v>1193547.6000000001</v>
    </oc>
    <nc r="P138">
      <v>1193547.5</v>
    </nc>
  </rcc>
  <rcc rId="387" sId="1">
    <oc r="F337" t="inlineStr">
      <is>
        <t xml:space="preserve">Закон Тульской области от 21.07.2023 № 45-ЗТО
"О наделении органов местного самоуправления государственными полномочиями по выплате компенсации за работу по подготовке и проведению государственной итоговой аттестации по образовательным программам основного общего и среднего общего образования педагогическим и иным работникам муниципальных образовательных организаций в Тульской области"
</t>
      </is>
    </oc>
    <nc r="F337" t="inlineStr">
      <is>
        <t xml:space="preserve">Закон Тульской области от 01.04.2024 № 21-ЗТО
"О наделении органов местного самоуправления государственным полномочием по финансовому обеспечению реализации дополнительной меры социальной поддержки, предоставляемой отдельным категориям граждан"
</t>
      </is>
    </nc>
  </rcc>
  <rcc rId="388" sId="1">
    <oc r="H337" t="inlineStr">
      <is>
        <t>24.07.2023  не установлен</t>
      </is>
    </oc>
    <nc r="H337" t="inlineStr">
      <is>
        <t>01.01.2024 не установлен</t>
      </is>
    </nc>
  </rcc>
  <rfmt sheetId="1" sqref="F337:H337" start="0" length="2147483647">
    <dxf>
      <font>
        <color auto="1"/>
      </font>
    </dxf>
  </rfmt>
</revisions>
</file>

<file path=xl/revisions/revisionLog7.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389" sId="3" numFmtId="4">
    <oc r="P206">
      <v>210069</v>
    </oc>
    <nc r="P206">
      <v>210345.3</v>
    </nc>
  </rcc>
  <rcc rId="390" sId="3" numFmtId="4">
    <nc r="P248">
      <v>344627.8</v>
    </nc>
  </rcc>
  <rcc rId="391" sId="3" numFmtId="4">
    <oc r="P142">
      <v>516760.2</v>
    </oc>
    <nc r="P142">
      <v>516760.3</v>
    </nc>
  </rcc>
</revisions>
</file>

<file path=xl/revisions/revisionLog8.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392" sId="3">
    <oc r="N302">
      <f>N303+N304+N305+N306+N307+N308+N316+N319+N323+N324+N325+N328+N330+N332+N335+N337</f>
    </oc>
    <nc r="N302">
      <f>N303+N304+N305+N306+N307+N308+N316+N319+N323+N324+N325+N328+N330+N332+N335+N337</f>
    </nc>
  </rcc>
  <rcc rId="393" sId="3">
    <oc r="O302">
      <f>O303+O304+O305+O306+O307+O308+O316+O319+O323+O324+O325+O328+O330+O332+O335+O337</f>
    </oc>
    <nc r="O302">
      <f>O303+O304+O305+O306+O307+O308+O316+O319+O323+O324+O325+O328+O330+O332+O335+O337</f>
    </nc>
  </rcc>
  <rcc rId="394" sId="3" numFmtId="4">
    <oc r="N138">
      <v>1130232.3</v>
    </oc>
    <nc r="N138">
      <v>1116029.3999999999</v>
    </nc>
  </rcc>
  <rcc rId="395" sId="3" numFmtId="4">
    <oc r="O138">
      <v>1127348.1000000001</v>
    </oc>
    <nc r="O138">
      <v>1113150.8999999999</v>
    </nc>
  </rcc>
  <rcc rId="396" sId="3">
    <oc r="N40">
      <f>N79+N236+N260+N309+N317+N320+N337</f>
    </oc>
    <nc r="N40">
      <f>N79+N236+N260+N309+N317+N320+N337</f>
    </nc>
  </rcc>
  <rcc rId="397" sId="3">
    <oc r="O40">
      <f>O79+O236+O260+O309+O317+O320+O337</f>
    </oc>
    <nc r="O40">
      <f>O79+O236+O260+O309+O317+O320+O337</f>
    </nc>
  </rcc>
  <rcc rId="398" sId="3" numFmtId="4">
    <nc r="N338">
      <v>14202.9</v>
    </nc>
  </rcc>
  <rcc rId="399" sId="3" numFmtId="4">
    <nc r="O338">
      <v>14197.2</v>
    </nc>
  </rcc>
</revisions>
</file>

<file path=xl/revisions/revisionLog9.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4" sqref="L93:M96">
    <dxf>
      <fill>
        <patternFill>
          <bgColor theme="0"/>
        </patternFill>
      </fill>
    </dxf>
  </rfmt>
  <rcc rId="400" sId="4" numFmtId="4">
    <oc r="P94">
      <v>143476.6</v>
    </oc>
    <nc r="P94">
      <v>124864.7</v>
    </nc>
  </rcc>
  <rcc rId="401" sId="4" numFmtId="4">
    <oc r="P95">
      <v>2301.6</v>
    </oc>
    <nc r="P95">
      <v>1008.1</v>
    </nc>
  </rcc>
  <rcc rId="402" sId="4" numFmtId="4">
    <oc r="P97">
      <v>1311288.5</v>
    </oc>
    <nc r="P97">
      <v>810923.1</v>
    </nc>
  </rcc>
  <rcc rId="403" sId="4" numFmtId="4">
    <oc r="P100">
      <v>4490239.5</v>
    </oc>
    <nc r="P100">
      <v>4694727.3</v>
    </nc>
  </rcc>
  <rcc rId="404" sId="4" numFmtId="4">
    <oc r="P103">
      <v>18420</v>
    </oc>
    <nc r="P103">
      <v>16312.6</v>
    </nc>
  </rcc>
  <rcc rId="405" sId="4" numFmtId="4">
    <oc r="P106">
      <v>2769915.3</v>
    </oc>
    <nc r="P106">
      <v>3006589.8</v>
    </nc>
  </rcc>
  <rcc rId="406" sId="4" numFmtId="4">
    <oc r="P109">
      <v>62384.2</v>
    </oc>
    <nc r="P109">
      <v>37992.199999999997</v>
    </nc>
  </rcc>
  <rfmt sheetId="4" sqref="P109">
    <dxf>
      <fill>
        <patternFill patternType="solid">
          <bgColor rgb="FFFFFF00"/>
        </patternFill>
      </fill>
    </dxf>
  </rfmt>
  <rcc rId="407" sId="4" numFmtId="4">
    <oc r="P120">
      <v>9169.4</v>
    </oc>
    <nc r="P120">
      <v>13682.4</v>
    </nc>
  </rcc>
  <rcc rId="408" sId="4" numFmtId="4">
    <oc r="P121">
      <v>8025.4</v>
    </oc>
    <nc r="P121">
      <v>8561.2000000000007</v>
    </nc>
  </rcc>
  <rcc rId="409" sId="4" numFmtId="4">
    <oc r="P135">
      <v>11134.2</v>
    </oc>
    <nc r="P135">
      <v>8990</v>
    </nc>
  </rcc>
  <rcc rId="410" sId="4" numFmtId="4">
    <oc r="P136">
      <v>7498</v>
    </oc>
    <nc r="P136">
      <v>7466.5</v>
    </nc>
  </rcc>
  <rfmt sheetId="4" sqref="P136">
    <dxf>
      <fill>
        <patternFill patternType="solid">
          <bgColor rgb="FFFFFF00"/>
        </patternFill>
      </fill>
    </dxf>
  </rfmt>
  <rcc rId="411" sId="4" numFmtId="4">
    <oc r="P138">
      <v>20264.599999999999</v>
    </oc>
    <nc r="P138">
      <v>18222.599999999999</v>
    </nc>
  </rcc>
  <rcc rId="412" sId="4" numFmtId="4">
    <oc r="P151">
      <v>58642.7</v>
    </oc>
    <nc r="P151">
      <v>3949.3</v>
    </nc>
  </rcc>
  <rcc rId="413" sId="4" numFmtId="4">
    <oc r="P153">
      <f>3061.9+121634.6</f>
    </oc>
    <nc r="P153">
      <v>124057.1</v>
    </nc>
  </rcc>
  <rcc rId="414" sId="4" numFmtId="4">
    <oc r="P157">
      <v>719.4</v>
    </oc>
    <nc r="P157">
      <v>594</v>
    </nc>
  </rcc>
  <rcc rId="415" sId="4" numFmtId="4">
    <oc r="P158">
      <v>47962.7</v>
    </oc>
    <nc r="P158">
      <v>62345.599999999999</v>
    </nc>
  </rcc>
  <rcc rId="416" sId="4" numFmtId="4">
    <oc r="P162">
      <v>992.9</v>
    </oc>
    <nc r="P162">
      <v>356.9</v>
    </nc>
  </rcc>
  <rcc rId="417" sId="4" numFmtId="4">
    <oc r="P163">
      <f>3454684.3-3061.9-0.1-121634.6</f>
    </oc>
    <nc r="P163">
      <v>3663289.2</v>
    </nc>
  </rcc>
  <rcc rId="418" sId="4" numFmtId="4">
    <oc r="P167">
      <v>1598</v>
    </oc>
    <nc r="P167">
      <v>1185</v>
    </nc>
  </rcc>
  <rcc rId="419" sId="4" numFmtId="4">
    <oc r="P232">
      <v>102.4</v>
    </oc>
    <nc r="P232">
      <v>70.8</v>
    </nc>
  </rcc>
  <rcc rId="420" sId="4" numFmtId="4">
    <oc r="P323">
      <v>19308.8</v>
    </oc>
    <nc r="P323">
      <v>7515.1</v>
    </nc>
  </rcc>
  <rcc rId="421" sId="4" numFmtId="4">
    <oc r="P287">
      <v>23907.7</v>
    </oc>
    <nc r="P287">
      <v>52040.3</v>
    </nc>
  </rcc>
  <rcc rId="422" sId="4" numFmtId="4">
    <oc r="P102">
      <v>672715.7</v>
    </oc>
    <nc r="P102">
      <v>670313.9</v>
    </nc>
  </rcc>
  <rcc rId="423" sId="4" numFmtId="4">
    <oc r="P148">
      <v>0</v>
    </oc>
    <nc r="P148">
      <v>970</v>
    </nc>
  </rcc>
</revisions>
</file>

<file path=xl/revisions/revisionLog10.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424" sId="4">
    <oc r="P62">
      <f>P94+P115+P108+P143+P157+P182+P189+P148</f>
    </oc>
    <nc r="P62">
      <f>P94+P115+P108+P143+P157+P182+P189+P148</f>
    </nc>
  </rcc>
</revisions>
</file>

<file path=xl/revisions/revisionLog1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425" sId="2">
    <oc r="P117">
      <f>190+4679.4+697.8</f>
    </oc>
    <nc r="P117">
      <f>260+4679.4+642.7</f>
    </nc>
  </rcc>
  <rcc rId="426" sId="2">
    <oc r="P171">
      <f>1945.5+14823.9+0.1</f>
    </oc>
    <nc r="P171">
      <f>1764.6+14823.9</f>
    </nc>
  </rcc>
  <rcc rId="427" sId="2" numFmtId="4">
    <oc r="P172">
      <v>28467.5</v>
    </oc>
    <nc r="P172">
      <v>27976.400000000001</v>
    </nc>
  </rcc>
  <rcc rId="428" sId="2" numFmtId="4">
    <oc r="P180">
      <v>1985.1</v>
    </oc>
    <nc r="P180">
      <v>1795.4</v>
    </nc>
  </rcc>
  <rcc rId="429" sId="2" numFmtId="4">
    <oc r="P266">
      <v>52.1</v>
    </oc>
    <nc r="P266">
      <v>77.3</v>
    </nc>
  </rcc>
  <rcc rId="430" sId="2" numFmtId="4">
    <oc r="P252">
      <f>2950+50</f>
    </oc>
    <nc r="P252">
      <f>2900+100</f>
    </nc>
  </rcc>
  <rcc rId="431" sId="2" numFmtId="4">
    <oc r="P247">
      <v>806328.8</v>
    </oc>
    <nc r="P247">
      <v>108100.2</v>
    </nc>
  </rcc>
  <rcc rId="432" sId="2">
    <oc r="P248">
      <f>2752.5+381.4+7304.2</f>
    </oc>
    <nc r="P248">
      <f>10070.7+766.4+2752.5</f>
    </nc>
  </rcc>
  <rcv guid="{6570634B-EDC8-47B1-B961-1E562EDF2753}" action="delete"/>
  <rdn rId="0" localSheetId="1" customView="1" name="Z_6570634B_EDC8_47B1_B961_1E562EDF2753_.wvu.PrintArea" hidden="1" oldHidden="1">
    <formula>СВОД!$A$1:$S$377</formula>
    <oldFormula>СВОД!$A$1:$S$377</oldFormula>
  </rdn>
  <rdn rId="0" localSheetId="1" customView="1" name="Z_6570634B_EDC8_47B1_B961_1E562EDF2753_.wvu.PrintTitles" hidden="1" oldHidden="1">
    <formula>СВОД!$5:$10</formula>
    <oldFormula>СВОД!$5:$10</oldFormula>
  </rdn>
  <rdn rId="0" localSheetId="1" customView="1" name="Z_6570634B_EDC8_47B1_B961_1E562EDF2753_.wvu.FilterData" hidden="1" oldHidden="1">
    <formula>СВОД!$L$10:$S$349</formula>
    <oldFormula>СВОД!$L$10:$S$349</oldFormula>
  </rdn>
  <rdn rId="0" localSheetId="3" customView="1" name="Z_6570634B_EDC8_47B1_B961_1E562EDF2753_.wvu.FilterData" hidden="1" oldHidden="1">
    <formula>соцсфера!$A$13:$S$349</formula>
    <oldFormula>соцсфера!$A$13:$S$349</oldFormula>
  </rdn>
  <rdn rId="0" localSheetId="4" customView="1" name="Z_6570634B_EDC8_47B1_B961_1E562EDF2753_.wvu.Cols" hidden="1" oldHidden="1">
    <formula>ФМХ!$D:$K</formula>
    <oldFormula>ФМХ!$D:$K</oldFormula>
  </rdn>
  <rdn rId="0" localSheetId="4" customView="1" name="Z_6570634B_EDC8_47B1_B961_1E562EDF2753_.wvu.FilterData" hidden="1" oldHidden="1">
    <formula>ФМХ!$A$9:$U$349</formula>
    <oldFormula>ФМХ!$A$9:$U$349</oldFormula>
  </rdn>
  <rcv guid="{6570634B-EDC8-47B1-B961-1E562EDF2753}" action="add"/>
</revisions>
</file>

<file path=xl/revisions/revisionLog1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439" sId="1" odxf="1" dxf="1" numFmtId="4">
    <oc r="N148">
      <v>0</v>
    </oc>
    <nc r="N148">
      <f>ФМХ!N148+соцсфера!N148+бюджетный!N148</f>
    </nc>
    <odxf/>
    <ndxf/>
  </rcc>
  <rcc rId="440" sId="1" odxf="1" dxf="1" numFmtId="4">
    <oc r="O148">
      <v>0</v>
    </oc>
    <nc r="O148">
      <f>ФМХ!O148+соцсфера!O148+бюджетный!O148</f>
    </nc>
    <odxf/>
    <ndxf/>
  </rcc>
  <rcc rId="441" sId="1" odxf="1" dxf="1" numFmtId="4">
    <oc r="P148">
      <v>0</v>
    </oc>
    <nc r="P148">
      <f>ФМХ!P148+соцсфера!P148+бюджетный!P148</f>
    </nc>
    <odxf/>
    <ndxf/>
  </rcc>
  <rcc rId="442" sId="1" odxf="1" dxf="1">
    <oc r="R148">
      <f>ФМХ!R148+соцсфера!R148+бюджетный!R148</f>
    </oc>
    <nc r="R148">
      <f>ФМХ!R148+соцсфера!R148+бюджетный!R148</f>
    </nc>
    <odxf/>
    <ndxf/>
  </rcc>
  <rcc rId="443" sId="1" odxf="1" dxf="1">
    <oc r="S148">
      <f>ФМХ!S148+соцсфера!S148+бюджетный!S148</f>
    </oc>
    <nc r="S148">
      <f>ФМХ!S148+соцсфера!S148+бюджетный!S148</f>
    </nc>
    <odxf/>
    <ndxf/>
  </rcc>
</revisions>
</file>

<file path=xl/revisions/revisionLog1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444" sId="1" odxf="1" dxf="1">
    <oc r="N62">
      <f>N94+N115+N108+N144+N155+N157+N168+N182+N189+N105</f>
    </oc>
    <nc r="N62">
      <f>N94+N115+N108+N144+N155+N157+N168+N182+N189+N105+N148</f>
    </nc>
    <odxf/>
    <ndxf/>
  </rcc>
  <rcc rId="445" sId="1" odxf="1" dxf="1">
    <oc r="O62">
      <f>O94+O115+O108+O144+O155+O157+O168+O182+O189+O105</f>
    </oc>
    <nc r="O62">
      <f>O94+O115+O108+O144+O155+O157+O168+O182+O189+O105+O148</f>
    </nc>
    <odxf/>
    <ndxf/>
  </rcc>
  <rcc rId="446" sId="1" odxf="1" dxf="1">
    <oc r="P62">
      <f>P94+P115+P108+P144+P155+P157+P168+P182+P189+P105</f>
    </oc>
    <nc r="P62">
      <f>P94+P115+P108+P144+P155+P157+P168+P182+P189+P105+P148</f>
    </nc>
    <ndxf/>
  </rcc>
</revisions>
</file>

<file path=xl/revisions/revisionLog1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447" sId="4" numFmtId="4">
    <oc r="P94">
      <v>124864.7</v>
    </oc>
    <nc r="P94">
      <v>124864.1</v>
    </nc>
  </rcc>
  <rcc rId="448" sId="4" numFmtId="4">
    <oc r="P115">
      <v>673.5</v>
    </oc>
    <nc r="P115">
      <v>673.4</v>
    </nc>
  </rcc>
</revisions>
</file>

<file path=xl/revisions/revisionLog1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449" sId="4" numFmtId="4">
    <oc r="P115">
      <v>673.4</v>
    </oc>
    <nc r="P115">
      <v>673.5</v>
    </nc>
  </rcc>
</revisions>
</file>

<file path=xl/revisions/revisionLog16.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450" sId="4" numFmtId="4">
    <oc r="P94">
      <v>124864.1</v>
    </oc>
    <nc r="P94">
      <v>124864.2</v>
    </nc>
  </rcc>
</revisions>
</file>

<file path=xl/revisions/revisionLog17.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451" sId="4" numFmtId="4">
    <oc r="P94">
      <v>124864.2</v>
    </oc>
    <nc r="P94">
      <v>124864.5</v>
    </nc>
  </rcc>
</revisions>
</file>

<file path=xl/revisions/revisionLog18.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v guid="{764DF73A-B6FF-4AFE-808E-BED8B7CDFEFB}" action="delete"/>
  <rdn rId="0" localSheetId="1" customView="1" name="Z_764DF73A_B6FF_4AFE_808E_BED8B7CDFEFB_.wvu.FilterData" hidden="1" oldHidden="1">
    <formula>СВОД!$L$10:$S$349</formula>
    <oldFormula>СВОД!$L$10:$S$349</oldFormula>
  </rdn>
  <rdn rId="0" localSheetId="3" customView="1" name="Z_764DF73A_B6FF_4AFE_808E_BED8B7CDFEFB_.wvu.FilterData" hidden="1" oldHidden="1">
    <formula>соцсфера!$A$13:$S$349</formula>
    <oldFormula>соцсфера!$A$13:$S$349</oldFormula>
  </rdn>
  <rdn rId="0" localSheetId="4" customView="1" name="Z_764DF73A_B6FF_4AFE_808E_BED8B7CDFEFB_.wvu.FilterData" hidden="1" oldHidden="1">
    <formula>ФМХ!$A$9:$U$349</formula>
    <oldFormula>ФМХ!$A$9:$U$349</oldFormula>
  </rdn>
  <rcv guid="{764DF73A-B6FF-4AFE-808E-BED8B7CDFEFB}" action="add"/>
</revisions>
</file>

<file path=xl/revisions/revisionLog19.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455" sId="2">
    <oc r="P171">
      <f>1764.6+14823.9</f>
    </oc>
    <nc r="P171">
      <f>1764.6+14823.9+0.1</f>
    </nc>
  </rcc>
  <rcc rId="456" sId="3">
    <oc r="P66">
      <f>P109+P130</f>
    </oc>
    <nc r="P66">
      <f>P109+P130</f>
    </nc>
  </rcc>
  <rcc rId="457" sId="3" numFmtId="4">
    <oc r="P130">
      <v>6810</v>
    </oc>
    <nc r="P130">
      <v>6810.1</v>
    </nc>
  </rcc>
</revisions>
</file>

<file path=xl/revisions/revisionLog20.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458" sId="4" numFmtId="4">
    <oc r="P158">
      <v>62345.599999999999</v>
    </oc>
    <nc r="P158">
      <v>62345.5</v>
    </nc>
  </rcc>
</revisions>
</file>

<file path=xl/revisions/revisionLog2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459" sId="3" numFmtId="4">
    <oc r="P139">
      <v>2565541.2999999998</v>
    </oc>
    <nc r="P139">
      <v>2565541.4</v>
    </nc>
  </rcc>
</revisions>
</file>

<file path=xl/revisions/revisionLog2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v guid="{6570634B-EDC8-47B1-B961-1E562EDF2753}" action="delete"/>
  <rdn rId="0" localSheetId="1" customView="1" name="Z_6570634B_EDC8_47B1_B961_1E562EDF2753_.wvu.PrintArea" hidden="1" oldHidden="1">
    <formula>СВОД!$A$1:$S$377</formula>
    <oldFormula>СВОД!$A$1:$S$377</oldFormula>
  </rdn>
  <rdn rId="0" localSheetId="1" customView="1" name="Z_6570634B_EDC8_47B1_B961_1E562EDF2753_.wvu.PrintTitles" hidden="1" oldHidden="1">
    <formula>СВОД!$5:$10</formula>
    <oldFormula>СВОД!$5:$10</oldFormula>
  </rdn>
  <rdn rId="0" localSheetId="1" customView="1" name="Z_6570634B_EDC8_47B1_B961_1E562EDF2753_.wvu.FilterData" hidden="1" oldHidden="1">
    <formula>СВОД!$L$10:$S$349</formula>
    <oldFormula>СВОД!$L$10:$S$349</oldFormula>
  </rdn>
  <rdn rId="0" localSheetId="3" customView="1" name="Z_6570634B_EDC8_47B1_B961_1E562EDF2753_.wvu.FilterData" hidden="1" oldHidden="1">
    <formula>соцсфера!$A$13:$S$349</formula>
    <oldFormula>соцсфера!$A$13:$S$349</oldFormula>
  </rdn>
  <rdn rId="0" localSheetId="4" customView="1" name="Z_6570634B_EDC8_47B1_B961_1E562EDF2753_.wvu.Cols" hidden="1" oldHidden="1">
    <formula>ФМХ!$D:$K</formula>
    <oldFormula>ФМХ!$D:$K</oldFormula>
  </rdn>
  <rdn rId="0" localSheetId="4" customView="1" name="Z_6570634B_EDC8_47B1_B961_1E562EDF2753_.wvu.FilterData" hidden="1" oldHidden="1">
    <formula>ФМХ!$A$9:$U$349</formula>
    <oldFormula>ФМХ!$A$9:$U$349</oldFormula>
  </rdn>
  <rcv guid="{6570634B-EDC8-47B1-B961-1E562EDF2753}" action="add"/>
</revisions>
</file>

<file path=xl/revisions/revisionLog2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466" sId="1">
    <oc r="I113" t="inlineStr">
      <is>
        <t xml:space="preserve">1) Постановление администрации города Тулы от 23.03.2015 № 1439 "Об утверждении Порядка оказания единовременной материальной помощи жителям муниципального образования город Тула, пострадавшим от пожара";
2) Постановление администрации города Тулы от 11.03.2016 № 914 "О проведении противопожарной опашки на территории муниципального образования город Тула";
3) Постановление администрации города Тулы от 05.05.2015 № 2354 "Об обеспечении первичных мер пожарной безопасности на территории муниципального образования город Тула";
4) Постановление администрации г. Тулы от 23.12.2022 N 679
"Об утверждении Положения об использовании бюджетных ассигнований резервного фонда администрации города Тулы"
5)  Распоряжение администрации г. Тулы от 07.02.2023 N 1/462-р "О подготовке и проведении безаварийного пропуска весенних паводковых вод на территории муниципального образования город Тула в 2023 году"
6)  Распоряжение администрации г. Тулы от 05.02.2024 N 1/540-р "О подготовке и проведении безаварийного пропуска весенних паводковых вод на территории муниципального образования город Тула в 2024 году"
</t>
      </is>
    </oc>
    <nc r="I113" t="inlineStr">
      <is>
        <t xml:space="preserve">1) Постановление администрации города Тулы от 23.03.2015 № 1439 "Об утверждении Порядка оказания единовременной материальной помощи жителям муниципального образования город Тула, пострадавшим от пожара";
2) Постановление администрации города Тулы от 11.03.2016 № 914 "О проведении противопожарной опашки на территории муниципального образования город Тула";
3) Постановление администрации города Тулы от 05.05.2015 № 2354 "Об обеспечении первичных мер пожарной безопасности на территории муниципального образования город Тула";
4) Постановление администрации г. Тулы от 23.12.2022 N 679 "Об утверждении Положения об использовании бюджетных ассигнований резервного фонда администрации города Тулы";
5)  Распоряжение администрации г. Тулы от 07.02.2023 N 1/462-р "О подготовке и проведении безаварийного пропуска весенних паводковых вод на территории муниципального образования город Тула в 2023 году";
6)  Распоряжение администрации г. Тулы от 05.02.2024 N 1/540-р "О подготовке и проведении безаварийного пропуска весенних паводковых вод на территории муниципального образования город Тула в 2024 году";
7)  Распоряжение администрации г. Тулы от 03.02.2025 N 1/746-р "О подготовке и проведении безаварийного пропуска весенних паводковых вод на территории муниципального образования город Тула в 2025 году"
</t>
      </is>
    </nc>
  </rcc>
  <rcc rId="467" sId="1">
    <oc r="J113" t="inlineStr">
      <is>
        <t>1) в целом;
2) в целом; 
3) в целом;
4) в целом;
5) в целом;
6) в целом</t>
      </is>
    </oc>
    <nc r="J113" t="inlineStr">
      <is>
        <t>1) в целом;
2) в целом; 
3) в целом;
4) в целом;
5) в целом;
6) в целом;
7) в целом</t>
      </is>
    </nc>
  </rcc>
  <rcc rId="468" sId="1">
    <oc r="K113" t="inlineStr">
      <is>
        <t>1) 25.03.2015, 
не установлен;
2) 11.03.2016,
не установлен;
3) 07.05.2015,
не установлен;
4) 01.01.2023, не установлен;
5) 07.02.2023, не установлен;
6) 05.02.2024, не установлен</t>
      </is>
    </oc>
    <nc r="K113" t="inlineStr">
      <is>
        <t>1) 25.03.2015, 
не установлен;
2) 11.03.2016,
не установлен;
3) 07.05.2015,
не установлен;
4) 01.01.2023, не установлен;
5) 07.02.2023, не установлен;
6) 05.02.2024, не установлен;
7) 03.02.2025, не установлен</t>
      </is>
    </nc>
  </rcc>
  <rcv guid="{6570634B-EDC8-47B1-B961-1E562EDF2753}" action="delete"/>
  <rdn rId="0" localSheetId="1" customView="1" name="Z_6570634B_EDC8_47B1_B961_1E562EDF2753_.wvu.PrintArea" hidden="1" oldHidden="1">
    <formula>СВОД!$A$1:$S$377</formula>
    <oldFormula>СВОД!$A$1:$S$377</oldFormula>
  </rdn>
  <rdn rId="0" localSheetId="1" customView="1" name="Z_6570634B_EDC8_47B1_B961_1E562EDF2753_.wvu.PrintTitles" hidden="1" oldHidden="1">
    <formula>СВОД!$5:$10</formula>
    <oldFormula>СВОД!$5:$10</oldFormula>
  </rdn>
  <rdn rId="0" localSheetId="1" customView="1" name="Z_6570634B_EDC8_47B1_B961_1E562EDF2753_.wvu.FilterData" hidden="1" oldHidden="1">
    <formula>СВОД!$L$10:$S$349</formula>
    <oldFormula>СВОД!$L$10:$S$349</oldFormula>
  </rdn>
  <rdn rId="0" localSheetId="3" customView="1" name="Z_6570634B_EDC8_47B1_B961_1E562EDF2753_.wvu.FilterData" hidden="1" oldHidden="1">
    <formula>соцсфера!$A$13:$S$349</formula>
    <oldFormula>соцсфера!$A$13:$S$349</oldFormula>
  </rdn>
  <rdn rId="0" localSheetId="4" customView="1" name="Z_6570634B_EDC8_47B1_B961_1E562EDF2753_.wvu.Cols" hidden="1" oldHidden="1">
    <formula>ФМХ!$D:$K</formula>
    <oldFormula>ФМХ!$D:$K</oldFormula>
  </rdn>
  <rdn rId="0" localSheetId="4" customView="1" name="Z_6570634B_EDC8_47B1_B961_1E562EDF2753_.wvu.FilterData" hidden="1" oldHidden="1">
    <formula>ФМХ!$A$9:$U$349</formula>
    <oldFormula>ФМХ!$A$9:$U$349</oldFormula>
  </rdn>
  <rcv guid="{6570634B-EDC8-47B1-B961-1E562EDF2753}" action="add"/>
</revisions>
</file>

<file path=xl/revisions/revisionLog2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v guid="{6570634B-EDC8-47B1-B961-1E562EDF2753}" action="delete"/>
  <rdn rId="0" localSheetId="1" customView="1" name="Z_6570634B_EDC8_47B1_B961_1E562EDF2753_.wvu.PrintArea" hidden="1" oldHidden="1">
    <formula>СВОД!$A$1:$S$377</formula>
    <oldFormula>СВОД!$A$1:$S$377</oldFormula>
  </rdn>
  <rdn rId="0" localSheetId="1" customView="1" name="Z_6570634B_EDC8_47B1_B961_1E562EDF2753_.wvu.PrintTitles" hidden="1" oldHidden="1">
    <formula>СВОД!$5:$10</formula>
    <oldFormula>СВОД!$5:$10</oldFormula>
  </rdn>
  <rdn rId="0" localSheetId="1" customView="1" name="Z_6570634B_EDC8_47B1_B961_1E562EDF2753_.wvu.FilterData" hidden="1" oldHidden="1">
    <formula>СВОД!$L$10:$S$349</formula>
    <oldFormula>СВОД!$L$10:$S$349</oldFormula>
  </rdn>
  <rdn rId="0" localSheetId="3" customView="1" name="Z_6570634B_EDC8_47B1_B961_1E562EDF2753_.wvu.FilterData" hidden="1" oldHidden="1">
    <formula>соцсфера!$A$13:$S$349</formula>
    <oldFormula>соцсфера!$A$13:$S$349</oldFormula>
  </rdn>
  <rdn rId="0" localSheetId="4" customView="1" name="Z_6570634B_EDC8_47B1_B961_1E562EDF2753_.wvu.Cols" hidden="1" oldHidden="1">
    <formula>ФМХ!$D:$K</formula>
    <oldFormula>ФМХ!$D:$K</oldFormula>
  </rdn>
  <rdn rId="0" localSheetId="4" customView="1" name="Z_6570634B_EDC8_47B1_B961_1E562EDF2753_.wvu.FilterData" hidden="1" oldHidden="1">
    <formula>ФМХ!$A$9:$U$349</formula>
    <oldFormula>ФМХ!$A$9:$U$349</oldFormula>
  </rdn>
  <rcv guid="{6570634B-EDC8-47B1-B961-1E562EDF2753}" action="add"/>
</revisions>
</file>

<file path=xl/revisions/revisionLog2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481" sId="1">
    <oc r="C93" t="inlineStr">
      <is>
        <t>Федеральный закон от 06.10.2003 № 131-ФЗ "Об общих принципах организации местного самоуправления в Российской Федерации"</t>
      </is>
    </oc>
    <nc r="C93" t="inlineStr">
      <is>
        <t xml:space="preserve">Федеральный закон от 06.10.2003 № 131-ФЗ "Об общих принципах организации местного самоуправления в Российской Федерации"
Федеральный закон от 24.07.2007 N 221-ФЗ "О кадастровой деятельности"
</t>
      </is>
    </nc>
  </rcc>
</revisions>
</file>

<file path=xl/revisions/revisionLog26.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482" sId="1">
    <oc r="D93" t="inlineStr">
      <is>
        <t xml:space="preserve">п 3, ч1, ст16 </t>
      </is>
    </oc>
    <nc r="D93" t="inlineStr">
      <is>
        <t>п 3, ч1, ст16 
в целом</t>
      </is>
    </nc>
  </rcc>
  <rcc rId="483" sId="1">
    <oc r="C93" t="inlineStr">
      <is>
        <t xml:space="preserve">Федеральный закон от 06.10.2003 № 131-ФЗ "Об общих принципах организации местного самоуправления в Российской Федерации"
Федеральный закон от 24.07.2007 N 221-ФЗ "О кадастровой деятельности"
</t>
      </is>
    </oc>
    <nc r="C93" t="inlineStr">
      <is>
        <t xml:space="preserve">1)Федеральный закон от 06.10.2003 № 131-ФЗ "Об общих принципах организации местного самоуправления в Российской Федерации"
2)Федеральный закон от 24.07.2007 N 221-ФЗ "О кадастровой деятельности"
</t>
      </is>
    </nc>
  </rcc>
</revisions>
</file>

<file path=xl/revisions/revisionLog27.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484" sId="1">
    <oc r="D93" t="inlineStr">
      <is>
        <t>п 3, ч1, ст16 
в целом</t>
      </is>
    </oc>
    <nc r="D93" t="inlineStr">
      <is>
        <t>1)п 3, ч1, ст16 
2)в целом</t>
      </is>
    </nc>
  </rcc>
</revisions>
</file>

<file path=xl/revisions/revisionLog28.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485" sId="1">
    <oc r="E93" t="inlineStr">
      <is>
        <t>06.10.2003, 
не установлен</t>
      </is>
    </oc>
    <nc r="E93" t="inlineStr">
      <is>
        <t>1) 06.10.2003- не установлен;
2) 01.03.2008 - не установлен</t>
      </is>
    </nc>
  </rcc>
</revisions>
</file>

<file path=xl/revisions/revisionLog29.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486" sId="1">
    <oc r="F93" t="inlineStr">
      <is>
        <t xml:space="preserve">1) Закон Тульской области от 28.11.2024 №18-ЗТО"О перераспределении полномочий между органами местного самоуправления муниципального образования город Тула и органами государственной власти Тульской области"
</t>
      </is>
    </oc>
    <nc r="F93" t="inlineStr">
      <is>
        <t xml:space="preserve">1) Закон Тульской области от 28.11.2024 №18-ЗТО"О перераспределении полномочий между органами местного самоуправления муниципального образования город Тула и органами государственной власти Тульской области"
2) Постановление правительства Тульской области от 23.03.2020 N 124 "Об организации проведения комплексных кадастровых работ на территории Тульской области"
</t>
      </is>
    </nc>
  </rcc>
</revisions>
</file>

<file path=xl/revisions/revisionLog30.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487" sId="1">
    <oc r="G93" t="inlineStr">
      <is>
        <t>1) в целом</t>
      </is>
    </oc>
    <nc r="G93" t="inlineStr">
      <is>
        <t>1) в целом
2) в целом</t>
      </is>
    </nc>
  </rcc>
  <rcv guid="{764DF73A-B6FF-4AFE-808E-BED8B7CDFEFB}" action="delete"/>
  <rdn rId="0" localSheetId="1" customView="1" name="Z_764DF73A_B6FF_4AFE_808E_BED8B7CDFEFB_.wvu.FilterData" hidden="1" oldHidden="1">
    <formula>СВОД!$L$10:$S$349</formula>
    <oldFormula>СВОД!$L$10:$S$349</oldFormula>
  </rdn>
  <rdn rId="0" localSheetId="3" customView="1" name="Z_764DF73A_B6FF_4AFE_808E_BED8B7CDFEFB_.wvu.FilterData" hidden="1" oldHidden="1">
    <formula>соцсфера!$A$13:$S$349</formula>
    <oldFormula>соцсфера!$A$13:$S$349</oldFormula>
  </rdn>
  <rdn rId="0" localSheetId="4" customView="1" name="Z_764DF73A_B6FF_4AFE_808E_BED8B7CDFEFB_.wvu.FilterData" hidden="1" oldHidden="1">
    <formula>ФМХ!$A$9:$U$349</formula>
    <oldFormula>ФМХ!$A$9:$U$349</oldFormula>
  </rdn>
  <rcv guid="{764DF73A-B6FF-4AFE-808E-BED8B7CDFEFB}" action="add"/>
</revisions>
</file>

<file path=xl/revisions/revisionLog3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491" sId="1">
    <oc r="H93" t="inlineStr">
      <is>
        <t>1) 01.01.2024, не установлен</t>
      </is>
    </oc>
    <nc r="H93" t="inlineStr">
      <is>
        <t>1) 01.01.2024 - не установлен;
2) 23.03.2020 - не установлен;</t>
      </is>
    </nc>
  </rcc>
</revisions>
</file>

<file path=xl/revisions/revisionLog3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492" sId="1">
    <oc r="C101" t="inlineStr">
      <is>
        <t xml:space="preserve">1) Федеральный закон от 06.10.2003 № 131-ФЗ "Об общих принципах организации местного самоуправления в Российской Федерации";  
2) Федеральный закон от 21.07.2007 № 185-ФЗ "О Фонде содействия реформированию жилищно-коммунального хозяйства";
3) Постановление Госстроя РФ от 27.09.2003 №170 "Об утверждении правил и норм технической эксплуатации жилищного фонда";
4) Постановление правительства РФ от 13.08.2006 №491 "Об утверждении правил содержания общего имущества в многоквартирном доме и правил изменения размера платы за содержание  жилого помещения в случае оказания услуг и выполнения работ по управлению, содержанию и ремонту общего имущества в многоквартирном доме ненадлежащего качества и (или) с перерывами, превышающими установленную продолжительность"
5) Федеральный закон от 29.12.2004 № 188-ФЗ "Жилищный Кодекс Российской Федерации"; 
6) Постановление Правительства Тульской области от 06.08.2024 N 400 "Об утверждении Правил предоставления и методики распределения иных межбюджетных трансфертов из бюджета Тульской области бюджетам муниципальных районов (городских округов) Тульской области на выполнение работ по ремонту общего имущества в многоквартирных домах"
 </t>
      </is>
    </oc>
    <nc r="C101" t="inlineStr">
      <is>
        <t xml:space="preserve">1) Федеральный закон от 06.10.2003 № 131-ФЗ "Об общих принципах организации местного самоуправления в Российской Федерации";  
2) Федеральный закон от 21.07.2007 № 185-ФЗ "О Фонде содействия реформированию жилищно-коммунального хозяйства";
3) Постановление Госстроя РФ от 27.09.2003 №170 "Об утверждении правил и норм технической эксплуатации жилищного фонда";
4) Постановление правительства РФ от 13.08.2006 №491 "Об утверждении правил содержания общего имущества в многоквартирном доме и правил изменения размера платы за содержание  жилого помещения в случае оказания услуг и выполнения работ по управлению, содержанию и ремонту общего имущества в многоквартирном доме ненадлежащего качества и (или) с перерывами, превышающими установленную продолжительность"
5) Федеральный закон от 29.12.2004 № 188-ФЗ "Жилищный Кодекс Российской Федерации"; 
6) Постановление Правительства Тульской области от 06.08.2024 N 400 "Об утверждении Правил предоставления и методики распределения иных межбюджетных трансфертов из бюджета Тульской области бюджетам муниципальных районов (городских округов) Тульской области на выполнение работ по ремонту общего имущества в многоквартирных домах"
7) Федеральный закон от 29.07.2017 N 218-ФЗ (ред. от 03.02.2025) "О публично-правовой компании "Фонд развития территорий" и о внесении изменений в отдельные законодательные акты Российской Федерации"
 </t>
      </is>
    </nc>
  </rcc>
</revisions>
</file>

<file path=xl/revisions/revisionLog3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493" sId="1">
    <oc r="D101" t="inlineStr">
      <is>
        <t>1)п 6, ч1, ст16; 
2) в целом; 
3) в целом;
4) в целом;
5) в целом$
6) в целом</t>
      </is>
    </oc>
    <nc r="D101" t="inlineStr">
      <is>
        <t>1)п 6, ч1, ст16; 
2) в целом; 
3) в целом;
4) в целом;
5) в целом;
6) в целом;
7) в целом</t>
      </is>
    </nc>
  </rcc>
</revisions>
</file>

<file path=xl/revisions/revisionLog3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494" sId="1">
    <oc r="E101" t="inlineStr">
      <is>
        <t>1) 06.10.2003, не установлен; 
2) 07.08.2007, не установлен; 
3) 03.11.2003, не установлен;
4) 30.08.2006 -      31.12.2027;
5) 12.01.2005 -     не установлен;
6) 06.08.2024- не установлен</t>
      </is>
    </oc>
    <nc r="E101" t="inlineStr">
      <is>
        <t>1) 06.10.2003, не установлен; 
2) 07.08.2007, не установлен; 
3) 03.11.2003, не установлен;
4) 30.08.2006 -      31.12.2027;
5) 12.01.2005 -     не установлен;
6) 06.08.2024- не установлен;
7) 30.07.2017 - не установлен</t>
      </is>
    </nc>
  </rcc>
</revisions>
</file>

<file path=xl/revisions/revisionLog3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495" sId="1">
    <oc r="F101" t="inlineStr">
      <is>
        <t xml:space="preserve">1) Постановление правительства Тульской области от 24.09.2015 № 433 "Об утверждении правил предоставления  субсидий из бюджета Тульской области бюджетам муниципальных образований Тульской области  на реализацию проекта "Народный бюджет";
2 )Закон Тульской области от 27.06.2013 №1958-ЗТО "О регулировании отдельных правоотношений по вопросам проведения капитального ремонта общего имущества в многоквартирных домах, расположенных на территории Тульской области"; 
3) Постановление правительства Тульской области от 20.02.2021 №63 "Об утверждении положения о проекте "Народный бюджет" в Тульской области
4)  Постановление правительства Тульской области от 20.11.2012 №661 "О Порядке расходования средств резервного фонда правительства Тульской области"
 5) Постановление правительства Тульской области от 20.08.2022 №1469 "Об утверждении Правил предоставления финансовой поддержки на переселение граждан из аварийного жилищного фонда"
</t>
      </is>
    </oc>
    <nc r="F101" t="inlineStr">
      <is>
        <t xml:space="preserve">1) Постановление правительства Тульской области от 24.09.2015 № 433 "Об утверждении правил предоставления  субсидий из бюджета Тульской области бюджетам муниципальных образований Тульской области  на реализацию проекта "Народный бюджет";
2 )Закон Тульской области от 27.06.2013 №1958-ЗТО "О регулировании отдельных правоотношений по вопросам проведения капитального ремонта общего имущества в многоквартирных домах, расположенных на территории Тульской области"; 
3) Постановление правительства Тульской области от 20.02.2021 №63 "Об утверждении положения о проекте "Народный бюджет" в Тульской области
4)  Постановление правительства Тульской области от 20.11.2012 №661 "О Порядке расходования средств резервного фонда правительства Тульской области"
 5) Постановление правительства Тульской области от 20.08.2022 №1469 "Об утверждении Правил предоставления финансовой поддержки на переселение граждан из аварийного жилищного фонда"
6)Постановление Правительства Тульской области от 22.08.2024 N 431"Об утверждении Правил предоставления и методики распределения иного межбюджетного трансферта из бюджета Тульской области бюджету муниципального образования город Тула на обеспечение жилищных прав граждан, переселяемых из жилых помещений в многоквартирном доме, признанном аварийным, расположенном по адресу: г. Тула, п. Трудовой, д. 3"
</t>
      </is>
    </nc>
  </rcc>
</revisions>
</file>

<file path=xl/revisions/revisionLog36.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496" sId="1">
    <oc r="G101" t="inlineStr">
      <is>
        <t xml:space="preserve">1) в целом;
2) в целом;
3) в целом;
4) в целом;
5) в целом;
</t>
      </is>
    </oc>
    <nc r="G101" t="inlineStr">
      <is>
        <t xml:space="preserve">1) в целом;
2) в целом;
3) в целом;
4) в целом;
5) в целом;
5) в целом;
6) в целом;
</t>
      </is>
    </nc>
  </rcc>
</revisions>
</file>

<file path=xl/revisions/revisionLog37.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497" sId="1">
    <oc r="H101" t="inlineStr">
      <is>
        <t>1) 24.09.2015 - 01.01.2024;
2)15.07.2013, не установлен;
3) 20.02.2021 - не установлен;
4) 27.11.2012 - не установлен;
5) 02.09.2022 - не установлен</t>
      </is>
    </oc>
    <nc r="H101" t="inlineStr">
      <is>
        <t>1) 24.09.2015 - 01.01.2024;
2)15.07.2013, не установлен;
3) 20.02.2021 - не установлен;
4) 27.11.2012 - не установлен;
5) 02.09.2022 - не установлен;
6) 28.08.2024 - не установлен</t>
      </is>
    </nc>
  </rcc>
</revisions>
</file>

<file path=xl/revisions/revisionLog38.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498" sId="1">
    <oc r="F101" t="inlineStr">
      <is>
        <t xml:space="preserve">1) Постановление правительства Тульской области от 24.09.2015 № 433 "Об утверждении правил предоставления  субсидий из бюджета Тульской области бюджетам муниципальных образований Тульской области  на реализацию проекта "Народный бюджет";
2 )Закон Тульской области от 27.06.2013 №1958-ЗТО "О регулировании отдельных правоотношений по вопросам проведения капитального ремонта общего имущества в многоквартирных домах, расположенных на территории Тульской области"; 
3) Постановление правительства Тульской области от 20.02.2021 №63 "Об утверждении положения о проекте "Народный бюджет" в Тульской области
4)  Постановление правительства Тульской области от 20.11.2012 №661 "О Порядке расходования средств резервного фонда правительства Тульской области"
 5) Постановление правительства Тульской области от 20.08.2022 №1469 "Об утверждении Правил предоставления финансовой поддержки на переселение граждан из аварийного жилищного фонда"
6)Постановление Правительства Тульской области от 22.08.2024 N 431"Об утверждении Правил предоставления и методики распределения иного межбюджетного трансферта из бюджета Тульской области бюджету муниципального образования город Тула на обеспечение жилищных прав граждан, переселяемых из жилых помещений в многоквартирном доме, признанном аварийным, расположенном по адресу: г. Тула, п. Трудовой, д. 3"
</t>
      </is>
    </oc>
    <nc r="F101" t="inlineStr">
      <is>
        <t xml:space="preserve">1) Постановление правительства Тульской области от 24.09.2015 № 433 "Об утверждении правил предоставления  субсидий из бюджета Тульской области бюджетам муниципальных образований Тульской области  на реализацию проекта "Народный бюджет";
2 )Закон Тульской области от 27.06.2013 №1958-ЗТО "О регулировании отдельных правоотношений по вопросам проведения капитального ремонта общего имущества в многоквартирных домах, расположенных на территории Тульской области"; 
3) Постановление правительства Тульской области от 20.02.2021 №63 "Об утверждении положения о проекте "Народный бюджет" в Тульской области
4)  Постановление правительства Тульской области от 20.11.2012 №661 "О Порядке расходования средств резервного фонда правительства Тульской области"
 5) Постановление правительства Тульской области от 20.08.2022 №1469 "Об утверждении Правил предоставления финансовой поддержки на переселение граждан из аварийного жилищного фонда"
6)Постановление Правительства Тульской области от 22.08.2024 N 431"Об утверждении Правил предоставления и методики распределения иного межбюджетного трансферта из бюджета Тульской области бюджету муниципального образования город Тула на обеспечение жилищных прав граждан, переселяемых из жилых помещений в многоквартирном доме, признанном аварийным, расположенном по адресу: г. Тула, п. Трудовой, д. 3"
7) Постановление правительства Тульской области от 06.02.2014 N 50 (ред. от 01.02.2023) "О формировании, предоставлении и распределении субсидий из бюджета Тульской области местным бюджетам в целях софинансирования расходных обязательств"
</t>
      </is>
    </nc>
  </rcc>
</revisions>
</file>

<file path=xl/revisions/revisionLog39.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499" sId="1">
    <oc r="F93" t="inlineStr">
      <is>
        <t xml:space="preserve">1) Закон Тульской области от 28.11.2024 №18-ЗТО"О перераспределении полномочий между органами местного самоуправления муниципального образования город Тула и органами государственной власти Тульской области"
2) Постановление правительства Тульской области от 23.03.2020 N 124 "Об организации проведения комплексных кадастровых работ на территории Тульской области"
</t>
      </is>
    </oc>
    <nc r="F93" t="inlineStr">
      <is>
        <t xml:space="preserve">1) Закон Тульской области от 28.11.2024 №18-ЗТО"О перераспределении полномочий между органами местного самоуправления муниципального образования город Тула и органами государственной власти Тульской области"
2) Постановление правительства Тульской области от 23.03.2020 N 124 "Об организации проведения комплексных кадастровых работ на территории Тульской области"
3) Постановление правительства Тульской области от 06.02.2014 N 50 (ред. от 01.02.2023) "О формировании, предоставлении и распределении субсидий из бюджета Тульской области местным бюджетам в целях софинансирования расходных обязательств"
</t>
      </is>
    </nc>
  </rcc>
  <rcc rId="500" sId="1">
    <oc r="G93" t="inlineStr">
      <is>
        <t>1) в целом
2) в целом</t>
      </is>
    </oc>
    <nc r="G93" t="inlineStr">
      <is>
        <t>1) в целом
2) в целом
3) в целом</t>
      </is>
    </nc>
  </rcc>
  <rcc rId="501" sId="1">
    <oc r="H93" t="inlineStr">
      <is>
        <t>1) 01.01.2024 - не установлен;
2) 23.03.2020 - не установлен;</t>
      </is>
    </oc>
    <nc r="H93" t="inlineStr">
      <is>
        <t>1) 01.01.2024 - не установлен;
2) 23.03.2020 - не установлен;
3) 10.02.2014 - не установлен;</t>
      </is>
    </nc>
  </rcc>
</revisions>
</file>

<file path=xl/revisions/revisionLog40.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502" sId="1">
    <oc r="G101" t="inlineStr">
      <is>
        <t xml:space="preserve">1) в целом;
2) в целом;
3) в целом;
4) в целом;
5) в целом;
5) в целом;
6) в целом;
</t>
      </is>
    </oc>
    <nc r="G101" t="inlineStr">
      <is>
        <t xml:space="preserve">1) в целом;
2) в целом;
3) в целом;
4) в целом;
5) в целом;
5) в целом;
6) в целом;
7) в целом;
</t>
      </is>
    </nc>
  </rcc>
</revisions>
</file>

<file path=xl/revisions/revisionLog4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503" sId="1">
    <oc r="H101" t="inlineStr">
      <is>
        <t>1) 24.09.2015 - 01.01.2024;
2)15.07.2013, не установлен;
3) 20.02.2021 - не установлен;
4) 27.11.2012 - не установлен;
5) 02.09.2022 - не установлен;
6) 28.08.2024 - не установлен</t>
      </is>
    </oc>
    <nc r="H101" t="inlineStr">
      <is>
        <t>1) 24.09.2015 - 01.01.2024;
2)15.07.2013, не установлен;
3) 20.02.2021 - не установлен;
4) 27.11.2012 - не установлен;
5) 02.09.2022 - не установлен;
6) 28.08.2024 - не установлен;
7) 10.02.2011 - не установлен</t>
      </is>
    </nc>
  </rcc>
</revisions>
</file>

<file path=xl/revisions/revisionLog4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504" sId="1">
    <oc r="F161" t="inlineStr">
      <is>
        <t xml:space="preserve">1) Постановление правительства Тульской области от 24.09.2015 № 433 "Об утверждении правил предоставления  субсидий из бюджета Тульской области бюджетам муниципальных образований Тульской области  на реализацию проекта "Народный бюджет";
2) Постановление правительства Тульской области от 20.02.2021 № 63 "Об утверждении положения о проекте "Народный бюджет" в Тульской области";
</t>
      </is>
    </oc>
    <nc r="F161" t="inlineStr">
      <is>
        <t xml:space="preserve">1) Постановление правительства Тульской области от 24.09.2015 № 433 "Об утверждении правил предоставления  субсидий из бюджета Тульской области бюджетам муниципальных образований Тульской области  на реализацию проекта "Народный бюджет";
2) Постановление правительства Тульской области от 20.02.2021 № 63 "Об утверждении положения о проекте "Народный бюджет" в Тульской области";
3) Постановление правительства Тульской области от 07.06.2021 N 326 (ред. от 14.06.2024) "Об утверждении Правил предоставления иных межбюджетных трансфертов из бюджета Тульской области бюджету муниципального образования город Тула на мероприятия по благоустройству территории муниципального образования город Тула"
</t>
      </is>
    </nc>
  </rcc>
</revisions>
</file>

<file path=xl/revisions/revisionLog4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505" sId="1">
    <oc r="G161" t="inlineStr">
      <is>
        <t xml:space="preserve">1) в целом;
2) в целом;
</t>
      </is>
    </oc>
    <nc r="G161" t="inlineStr">
      <is>
        <t xml:space="preserve">1) в целом;
2) в целом;
3) в целом;
</t>
      </is>
    </nc>
  </rcc>
</revisions>
</file>

<file path=xl/revisions/revisionLog4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506" sId="1">
    <oc r="H161" t="inlineStr">
      <is>
        <t xml:space="preserve">1) 24.09.2015 - 01.01.2024;
2) 20.02.2021, не установлен;
</t>
      </is>
    </oc>
    <nc r="H161" t="inlineStr">
      <is>
        <t xml:space="preserve">1) 24.09.2015 - 01.01.2024;
2) 20.02.2021 -  не установлен;
3) 14.06.2024 - не установлен
</t>
      </is>
    </nc>
  </rcc>
</revisions>
</file>

<file path=xl/revisions/revisionLog4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507" sId="1">
    <oc r="H100" t="inlineStr">
      <is>
        <t>1) 24.09.2015 - 01.01.2024;
1) 20.02.2021 - не установлен;
2) 10.04.2023 - не установлен;
3) 21.03.2023- не установлен;
4) 27.12.2021 - не установлен</t>
      </is>
    </oc>
    <nc r="H100" t="inlineStr">
      <is>
        <t>1) 24.09.2015 - 01.01.2024;
2) 20.02.2021 - не установлен;
3) 10.04.2023 - не установлен;
4) 21.03.2023- не установлен;
5) 27.12.2021 - не установлен</t>
      </is>
    </nc>
  </rcc>
  <rcc rId="508" sId="1">
    <oc r="I100" t="inlineStr">
      <is>
        <t xml:space="preserve">1) Решение Тульской городской Думы от 17.07.2013 N 63/1424 
"О муниципальном дорожном фонде муниципального образования город Тула и Порядке формирования и использования бюджетных ассигнований муниципального дорожного фонда муниципального образования город Тула"; 
2) Решение Тульской городской Думы от 31.01.2018 № 47/1156 "О Правилах благоустройства территории муниципального образования город Тула";
3)  Решение Тульской городской Думы от 23.09.2020 № 14/289 "Об утверждении Положения о проекте "Наш город" муниципального образования город Тула";
4)  Постановление администрации города Тулы от 09.08.2016 №3566 "Об утверждении Правил осуществления капитальных вложений в объекты муниципальной собственности за счет средств бюджета муниципального образования город Тула";
5) Постановление администрации города Тулы от 11.09.2018 №3302 "Об утверждении порядка финансирования расходов, связанных с подготовкой обоснования инвестиций и проведением технологического и ценового аудита обоснования инвестиций в отношении инвестиционных проектов по созданию объектов капитального строительства муниципальной собственности";
6) Постановление администрации города Тулы от 11.09.2018 №3303 "Об утверждении порядка подготовки и согласования проекта решения о заключении контракта, предметом которого является одновременно выполнение работ по проектированию, строительству и вводу в эксплуатацию объектов капитального строительства"; 
7) Постановление администрации города Тулы от 29.01.2021 №166 "Об утверждении Порядка принятия решения о подготовке и реализации бюджетных инвестиций, осуществляемых за счет средств бюджета муниципального образования город Тула";
8) Постановление администрации города Тулы от 04.12.2018 №4394 "Об утверждении Порядка ремонта и содержания автомобильных дорог местного значения на территории муниципального образования город Тула";
9)  Постановление администрации города Тулы от 01.09.2017 №2822 "Об утверждении нормативов финансовых затрот на ремонт и содержание автомобильных дорог местного значения при определении размера ассигнований  из бюджета муниципального образования город Тула, предусматриваемых на эти цели";
</t>
      </is>
    </oc>
    <nc r="I100" t="inlineStr">
      <is>
        <t xml:space="preserve">1) Решение Тульской городской Думы от 17.07.2013 N 63/1424 
"О муниципальном дорожном фонде муниципального образования город Тула и Порядке формирования и использования бюджетных ассигнований муниципального дорожного фонда муниципального образования город Тула"; 
2) Решение Тульской городской Думы от 31.01.2018 № 47/1156 "О Правилах благоустройства территории муниципального образования город Тула";
3)  Решение Тульской городской Думы от 23.09.2020 № 14/289 "Об утверждении Положения о проекте "Наш город" муниципального образования город Тула";
4)  Постановление администрации города Тулы от 09.08.2016 №3566 "Об утверждении Правил осуществления капитальных вложений в объекты муниципальной собственности за счет средств бюджета муниципального образования город Тула";
5) Постановление администрации города Тулы от 11.09.2018 №3302 "Об утверждении порядка финансирования расходов, связанных с подготовкой обоснования инвестиций и проведением технологического и ценового аудита обоснования инвестиций в отношении инвестиционных проектов по созданию объектов капитального строительства муниципальной собственности";
6) Постановление администрации города Тулы от 11.09.2018 №3303 "Об утверждении порядка подготовки и согласования проекта решения о заключении контракта, предметом которого является одновременно выполнение работ по проектированию, строительству и вводу в эксплуатацию объектов капитального строительства"; 
7) Постановление администрации города Тулы от 29.01.2021 №166 "Об утверждении Порядка принятия решения о подготовке и реализации бюджетных инвестиций, осуществляемых за счет средств бюджета муниципального образования город Тула";
8) Постановление администрации города Тулы от 04.12.2018 №4394 "Об утверждении Порядка ремонта и содержания автомобильных дорог местного значения на территории муниципального образования город Тула";
9)  Постановление администрации города Тулы от 01.09.2017 №2822 "Об утверждении нормативов финансовых затрат на ремонт и содержание автомобильных дорог местного значения при определении размера ассигнований  из бюджета муниципального образования город Тула, предусматриваемых на эти цели";
</t>
      </is>
    </nc>
  </rcc>
  <rcv guid="{764DF73A-B6FF-4AFE-808E-BED8B7CDFEFB}" action="delete"/>
  <rdn rId="0" localSheetId="1" customView="1" name="Z_764DF73A_B6FF_4AFE_808E_BED8B7CDFEFB_.wvu.FilterData" hidden="1" oldHidden="1">
    <formula>СВОД!$L$10:$S$349</formula>
    <oldFormula>СВОД!$L$10:$S$349</oldFormula>
  </rdn>
  <rdn rId="0" localSheetId="3" customView="1" name="Z_764DF73A_B6FF_4AFE_808E_BED8B7CDFEFB_.wvu.FilterData" hidden="1" oldHidden="1">
    <formula>соцсфера!$A$13:$S$349</formula>
    <oldFormula>соцсфера!$A$13:$S$349</oldFormula>
  </rdn>
  <rdn rId="0" localSheetId="4" customView="1" name="Z_764DF73A_B6FF_4AFE_808E_BED8B7CDFEFB_.wvu.FilterData" hidden="1" oldHidden="1">
    <formula>ФМХ!$A$9:$U$349</formula>
    <oldFormula>ФМХ!$A$9:$U$349</oldFormula>
  </rdn>
  <rcv guid="{764DF73A-B6FF-4AFE-808E-BED8B7CDFEFB}" action="add"/>
</revisions>
</file>

<file path=xl/revisions/revisionLog46.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512" sId="1" odxf="1" dxf="1">
    <nc r="F134" t="inlineStr">
      <is>
        <t xml:space="preserve">1) Постановление правительства Тульской области от 26.06.2020 N 359 "Об утверждении Порядка предоставления иных межбюджетных трансфертов из бюджета Тульской области местным бюджетам в целях реализации мероприятий, направленных на социально-экономическое развитие Тульской области"
</t>
      </is>
    </nc>
    <odxf>
      <alignment wrapText="0" readingOrder="0"/>
    </odxf>
    <ndxf>
      <alignment wrapText="1" readingOrder="0"/>
    </ndxf>
  </rcc>
  <rfmt sheetId="1" sqref="F134:F136">
    <dxf>
      <alignment vertical="top" readingOrder="0"/>
    </dxf>
  </rfmt>
  <rfmt sheetId="1" sqref="G134:H136">
    <dxf>
      <alignment vertical="top" readingOrder="0"/>
    </dxf>
  </rfmt>
  <rcc rId="513" sId="1">
    <nc r="G134" t="inlineStr">
      <is>
        <t>1) в целом</t>
      </is>
    </nc>
  </rcc>
  <rcc rId="514" sId="1">
    <oc r="C134" t="inlineStr">
      <is>
        <t xml:space="preserve">1) Федеральный закон от 06.10.2003 № 131-ФЗ "Об общих принципах организации местного самоуправления в Российской Федерации";
 2) Федеральный закон РФ от 10.01.2002 №7-ФЗ "Об охране окружающей среды";
3)Постановление Правительства РФ от 02.08.2022 N 1370
"О порядке разработки и согласования плана мероприятий, указанных в пункте 1 статьи 16.6, пункте 1 статьи 75.1 и пункте 1 статьи 78.2 Федерального закона "Об охране окружающей среды", субъекта Российской Федерации"
4) Постановление правительства Тульской области от 26.06.2020 N 359 "Об утверждении Порядка предоставления иных межбюджетных трансфертов из бюджета Тульской области местным бюджетам в целях реализации мероприятий, направленных на социально-экономическое развитие Тульской области"
</t>
      </is>
    </oc>
    <nc r="C134" t="inlineStr">
      <is>
        <t xml:space="preserve">1) Федеральный закон от 06.10.2003 № 131-ФЗ "Об общих принципах организации местного самоуправления в Российской Федерации";
 2) Федеральный закон РФ от 10.01.2002 №7-ФЗ "Об охране окружающей среды";
3)Постановление Правительства РФ от 02.08.2022 N 1370
"О порядке разработки и согласования плана мероприятий, указанных в пункте 1 статьи 16.6, пункте 1 статьи 75.1 и пункте 1 статьи 78.2 Федерального закона "Об охране окружающей среды", субъекта Российской Федерации"
</t>
      </is>
    </nc>
  </rcc>
  <rcc rId="515" sId="1">
    <oc r="D134" t="inlineStr">
      <is>
        <t>1) п 11, 24,  ч1, ст16 ; 
2) в целом;
3) в целом
4) в целом</t>
      </is>
    </oc>
    <nc r="D134" t="inlineStr">
      <is>
        <t xml:space="preserve">1) п 11, 24,  ч1, ст16 ; 
2) в целом;
3) в целом
</t>
      </is>
    </nc>
  </rcc>
  <rcc rId="516" sId="1">
    <oc r="E134" t="inlineStr">
      <is>
        <t>1) 06.10.2003, не установлен; 
2) 12.01.2002, не установлен;
3) 01.09.2022, не установлен;
4) 07.11.2020 - не установлен</t>
      </is>
    </oc>
    <nc r="E134" t="inlineStr">
      <is>
        <t xml:space="preserve">1) 06.10.2003, не установлен; 
2) 12.01.2002, не установлен;
3) 01.09.2022, не установлен;
</t>
      </is>
    </nc>
  </rcc>
  <rcc rId="517" sId="1">
    <nc r="H134" t="inlineStr">
      <is>
        <t>1) 07.11.2020 - не установлен</t>
      </is>
    </nc>
  </rcc>
  <rfmt sheetId="1" sqref="H134:H136">
    <dxf>
      <alignment wrapText="1" readingOrder="0"/>
    </dxf>
  </rfmt>
</revisions>
</file>

<file path=xl/revisions/revisionLog47.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518" sId="1">
    <oc r="I134" t="inlineStr">
      <is>
        <t xml:space="preserve">1) Решение Тульской городской Думы от 31.01.2018 № 47/1156 "О Правилах благоустройства территории муниципального образования город Тула";
2) Постановление администрации г. Тулы от 14.06.2022 N 356
"О создании мест (площадок) накопления твердых коммунальных отходов в муниципальном образовании город Тула в 2022 году"
</t>
      </is>
    </oc>
    <nc r="I134" t="inlineStr">
      <is>
        <t xml:space="preserve">1) Решение Тульской городской Думы от 31.01.2018 № 47/1156 "О Правилах благоустройства территории муниципального образования город Тула";
</t>
      </is>
    </nc>
  </rcc>
</revisions>
</file>

<file path=xl/revisions/revisionLog48.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519" sId="1">
    <oc r="F137" t="inlineStr">
      <is>
        <t xml:space="preserve">1) Постановление правительства Тульской области от 24.09.2015 № 433 "Об утверждении правил предоставления  субсидий из бюджета Тульской области бюджетам муниципальных образований Тульской области  на реализацию проекта "Народный бюджет";
2) Закон Тульской области от 16.07.2012 № 1788-ЗТО "О регулировании отдельных отношений в сфере  молодежной политики в Тульской области"; 
3) Закон Тульской области от 30.09.2013 № 1989-ЗТО "Об образовании";
4) Постановление правительства Тульской области от 20.02.2021 N 63 "Об утверждении Положения о проекте "Народный бюджет" в Тульской области"
</t>
      </is>
    </oc>
    <nc r="F137" t="inlineStr">
      <is>
        <t xml:space="preserve">1) Постановление правительства Тульской области от 24.09.2015 № 433 "Об утверждении правил предоставления  субсидий из бюджета Тульской области бюджетам муниципальных образований Тульской области  на реализацию проекта "Народный бюджет";
2) Закон Тульской области от 16.07.2012 № 1788-ЗТО "О регулировании отдельных отношений в сфере  молодежной политики в Тульской области"; 
3) Закон Тульской области от 30.09.2013 № 1989-ЗТО "Об образовании";
4) Постановление правительства Тульской области от 20.02.2021 N 63 "Об утверждении Положения о проекте "Народный бюджет" в Тульской области"
5) Постановление Правительства РФ от 09.12.2017 N 1496 (ред. от 28.11.2024)"О мерах по обеспечению исполнения федерального бюджета"(вместе с "Положением о мерах по обеспечению исполнения федерального бюджета")
(с изм. и доп., вступ. в силу с 01.01.2025)
</t>
      </is>
    </nc>
  </rcc>
</revisions>
</file>

<file path=xl/revisions/revisionLog49.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520" sId="1">
    <oc r="G137" t="inlineStr">
      <is>
        <t xml:space="preserve">1) в целом; 
2) в целом; 
3) в целом;
4) в целом;
</t>
      </is>
    </oc>
    <nc r="G137" t="inlineStr">
      <is>
        <t xml:space="preserve">1) в целом; 
2) в целом; 
3) в целом;
4) в целом;
5) в целом;
</t>
      </is>
    </nc>
  </rcc>
  <rcc rId="521" sId="1">
    <oc r="H137" t="inlineStr">
      <is>
        <r>
          <t>1) 24.09.2015 - 01.01.2024;
2) 30.07.2012, не установлен; 
3) 13.10.2013, не установлен; 
4</t>
        </r>
        <r>
          <rPr>
            <sz val="9"/>
            <color indexed="8"/>
            <rFont val="Times New Roman"/>
            <family val="1"/>
            <charset val="204"/>
          </rPr>
          <t>) 20.02.2021 - не установлен</t>
        </r>
      </is>
    </oc>
    <nc r="H137" t="inlineStr">
      <is>
        <r>
          <t>1) 24.09.2015 - 01.01.2024;
2) 30.07.2012, не установлен; 
3) 13.10.2013, не установлен; 
4</t>
        </r>
        <r>
          <rPr>
            <sz val="9"/>
            <color indexed="8"/>
            <rFont val="Times New Roman"/>
            <family val="1"/>
            <charset val="204"/>
          </rPr>
          <t>) 20.02.2021 - не установлен
5) 01.01.2025 - не установлен</t>
        </r>
      </is>
    </nc>
  </rcc>
</revisions>
</file>

<file path=xl/revisions/revisionLog50.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522" sId="1">
    <oc r="I93" t="inlineStr">
      <is>
        <t xml:space="preserve">1) Решение Тульской городской Думы от 26.12.2007 № 39/880 «О Положении "О порядке владения, пользования и распоряжения имуществом, находящимся в собственности муниципального образования город Тула"
2) Постановление администрации муниципального образования город Тула от 09.08.2016 №3566 "Об утверждении Правил осуществления капитальных вложений  в объекты муниципальной собственности за счет средств бюджета муниципального образования город Тула"
</t>
      </is>
    </oc>
    <nc r="I93" t="inlineStr">
      <is>
        <t xml:space="preserve">1) Решение Тульской городской Думы от 26.12.2007 № 39/880 «О Положении "О порядке владения, пользования и распоряжения имуществом, находящимся в собственности муниципального образования город Тула"
2) Постановление администрации муниципального образования город Тула от 09.08.2016 №3566 "Об утверждении Правил осуществления капитальных вложений  в объекты муниципальной собственности за счет средств бюджета муниципального образования город Тула"
3) Постановление администрации г. Тулы от 23.12.2022 N 679 "Об утверждении Положения об использовании бюджетных ассигнований резервного фонда администрации города Тулы";
</t>
      </is>
    </nc>
  </rcc>
</revisions>
</file>

<file path=xl/revisions/revisionLog5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523" sId="1">
    <oc r="I97" t="inlineStr">
      <is>
        <t xml:space="preserve">1)  Постановление администрации города Тулы от 09.08.2016 №3566 "Об утверждении Правил осуществления капитальных вложений в объекты муниципальной собственности за счет средств бюджета муниципального образования город Тула";
2) Решение Тульской городской Думы от 26.12.2007 № 39/880 "О Положении "О порядке владения, пользования и распоряжения имуществом, находящимся в собственности муниципального образования город Тула";
3) Постановление администрации города Тулы от 11.09.2018 №3302 "Об утверждении порядка финансирования расходов, связанных с подготовкой обоснования инвестиций и проведением технологического и ценового аудита обоснования инвестиций в отношении инвестиционных проектов по созданию объектов капитального строительства муниципальной собственности";
4) Постановление администрации города Тулы от 11.09.2018 №3303 "Об утверждении порядка подготовки и согласования проекта решения о заключении контракта, предметом которого является одновременно выполнение работ по проектированию, строительству и вводу в эксплуатацию объектов капитального строительства"
5) Постановление администрации города Тулы от 12.04.2021 №719 "Об утверждении Порядка предоставления из бюджета муниципального образования город Тула субсидии муниципальному унитарному предприятию муниципального образования город Тула "Ремжилхоз" в целях финансового обеспечения затрат по замене сетей и сооружений коммунальной инфраструктуры и обеспечения деятельности";
6) Постановление администрации города Тулы от 29.01.2021 №166 "Об утверждении Порядка принятия решения о подготовке и реализации бюджетных инвестиций, осуществляемых за счет средств бюджета муниципального образования город Тула";
7) Постановление администрации города Тулы от 29.05.2018 № 1886 "Об утверждении Положения о предоставлении индивидуальных источников ресурсоснабжения гражданам, имеющим трех и более детей";
8) Постановление администрации г. Тулы от 01.03.2019 N 659 "Об утверждении Положения о предоставлении индивидуальных источников ресурсоснабжения гражданам, воспитывающим ребенка-инвалида, детей-инвалидов";
9) Концессионное соглашение от 26.10.2023 №ДС/144 "О финансировании, проектировании, строительствеи эксплуатации объектов холодного водоснабжения г. Тулы"
10)Постановление администрации города Тулы от 13.03.2023 №102 "Об утверждении порядка предоставления из бюджета муниципального образования город Тула субсидии муниципальному унитарному предприятию муниципального образования город Тула "Ремжилхоз" в целях финансового обеспечения затрат на выполнение работ на объектах коммунальной инфраструктуры"
11) Постановление администрации города Тулы от 14.10.2024 № 474 "Об утверждении Порядка предоставления из бюджета муниципального образования город Тула субсидии обществу с ограниченной ответственностью "Отдых-71" в целях возмещения части затрат по осуществлению технологического присоединения энергопринимающих устройств объекта (объектов) муниципальной собственности к объектам электросетевого хозяйства"
</t>
      </is>
    </oc>
    <nc r="I97" t="inlineStr">
      <is>
        <t xml:space="preserve">1)  Постановление администрации города Тулы от 09.08.2016 №3566 "Об утверждении Правил осуществления капитальных вложений в объекты муниципальной собственности за счет средств бюджета муниципального образования город Тула";
2) Решение Тульской городской Думы от 26.12.2007 № 39/880 "О Положении "О порядке владения, пользования и распоряжения имуществом, находящимся в собственности муниципального образования город Тула";
3) Постановление администрации города Тулы от 11.09.2018 №3302 "Об утверждении порядка финансирования расходов, связанных с подготовкой обоснования инвестиций и проведением технологического и ценового аудита обоснования инвестиций в отношении инвестиционных проектов по созданию объектов капитального строительства муниципальной собственности";
4) Постановление администрации города Тулы от 11.09.2018 №3303 "Об утверждении порядка подготовки и согласования проекта решения о заключении контракта, предметом которого является одновременно выполнение работ по проектированию, строительству и вводу в эксплуатацию объектов капитального строительства"
5) Постановление администрации города Тулы от 12.04.2021 №719 "Об утверждении Порядка предоставления из бюджета муниципального образования город Тула субсидии муниципальному унитарному предприятию муниципального образования город Тула "Ремжилхоз" в целях финансового обеспечения затрат по замене сетей и сооружений коммунальной инфраструктуры и обеспечения деятельности";
6) Постановление администрации города Тулы от 29.01.2021 №166 "Об утверждении Порядка принятия решения о подготовке и реализации бюджетных инвестиций, осуществляемых за счет средств бюджета муниципального образования город Тула";
7) Постановление администрации города Тулы от 29.05.2018 № 1886 "Об утверждении Положения о предоставлении индивидуальных источников ресурсоснабжения гражданам, имеющим трех и более детей";
8) Постановление администрации г. Тулы от 01.03.2019 N 659 "Об утверждении Положения о предоставлении индивидуальных источников ресурсоснабжения гражданам, воспитывающим ребенка-инвалида, детей-инвалидов";
9) Концессионное соглашение от 26.10.2023 №ДС/144 "О финансировании, проектировании, строительствеи эксплуатации объектов холодного водоснабжения г. Тулы"
10)Постановление администрации города Тулы от 13.03.2023 №102 "Об утверждении порядка предоставления из бюджета муниципального образования город Тула субсидии муниципальному унитарному предприятию муниципального образования город Тула "Ремжилхоз" в целях финансового обеспечения затрат на выполнение работ на объектах коммунальной инфраструктуры"
11) Постановление администрации города Тулы от 14.10.2024 № 474 "Об утверждении Порядка предоставления из бюджета муниципального образования город Тула субсидии обществу с ограниченной ответственностью "Отдых-71" в целях возмещения части затрат по осуществлению технологического присоединения энергопринимающих устройств объекта (объектов) муниципальной собственности к объектам электросетевого хозяйства"
12) Постановление администрации г. Тулы от 23.12.2022 N 679 "Об утверждении Положения об использовании бюджетных ассигнований резервного фонда администрации города Тулы";
</t>
      </is>
    </nc>
  </rcc>
</revisions>
</file>

<file path=xl/revisions/revisionLog5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524" sId="1">
    <oc r="I100" t="inlineStr">
      <is>
        <t xml:space="preserve">1) Решение Тульской городской Думы от 17.07.2013 N 63/1424 
"О муниципальном дорожном фонде муниципального образования город Тула и Порядке формирования и использования бюджетных ассигнований муниципального дорожного фонда муниципального образования город Тула"; 
2) Решение Тульской городской Думы от 31.01.2018 № 47/1156 "О Правилах благоустройства территории муниципального образования город Тула";
3)  Решение Тульской городской Думы от 23.09.2020 № 14/289 "Об утверждении Положения о проекте "Наш город" муниципального образования город Тула";
4)  Постановление администрации города Тулы от 09.08.2016 №3566 "Об утверждении Правил осуществления капитальных вложений в объекты муниципальной собственности за счет средств бюджета муниципального образования город Тула";
5) Постановление администрации города Тулы от 11.09.2018 №3302 "Об утверждении порядка финансирования расходов, связанных с подготовкой обоснования инвестиций и проведением технологического и ценового аудита обоснования инвестиций в отношении инвестиционных проектов по созданию объектов капитального строительства муниципальной собственности";
6) Постановление администрации города Тулы от 11.09.2018 №3303 "Об утверждении порядка подготовки и согласования проекта решения о заключении контракта, предметом которого является одновременно выполнение работ по проектированию, строительству и вводу в эксплуатацию объектов капитального строительства"; 
7) Постановление администрации города Тулы от 29.01.2021 №166 "Об утверждении Порядка принятия решения о подготовке и реализации бюджетных инвестиций, осуществляемых за счет средств бюджета муниципального образования город Тула";
8) Постановление администрации города Тулы от 04.12.2018 №4394 "Об утверждении Порядка ремонта и содержания автомобильных дорог местного значения на территории муниципального образования город Тула";
9)  Постановление администрации города Тулы от 01.09.2017 №2822 "Об утверждении нормативов финансовых затрат на ремонт и содержание автомобильных дорог местного значения при определении размера ассигнований  из бюджета муниципального образования город Тула, предусматриваемых на эти цели";
</t>
      </is>
    </oc>
    <nc r="I100" t="inlineStr">
      <is>
        <t xml:space="preserve">1) Решение Тульской городской Думы от 17.07.2013 N 63/1424 
"О муниципальном дорожном фонде муниципального образования город Тула и Порядке формирования и использования бюджетных ассигнований муниципального дорожного фонда муниципального образования город Тула"; 
2) Решение Тульской городской Думы от 31.01.2018 № 47/1156 "О Правилах благоустройства территории муниципального образования город Тула";
3)  Решение Тульской городской Думы от 23.09.2020 № 14/289 "Об утверждении Положения о проекте "Наш город" муниципального образования город Тула";
4)  Постановление администрации города Тулы от 09.08.2016 №3566 "Об утверждении Правил осуществления капитальных вложений в объекты муниципальной собственности за счет средств бюджета муниципального образования город Тула";
5) Постановление администрации города Тулы от 11.09.2018 №3302 "Об утверждении порядка финансирования расходов, связанных с подготовкой обоснования инвестиций и проведением технологического и ценового аудита обоснования инвестиций в отношении инвестиционных проектов по созданию объектов капитального строительства муниципальной собственности";
6) Постановление администрации города Тулы от 11.09.2018 №3303 "Об утверждении порядка подготовки и согласования проекта решения о заключении контракта, предметом которого является одновременно выполнение работ по проектированию, строительству и вводу в эксплуатацию объектов капитального строительства"; 
7) Постановление администрации города Тулы от 29.01.2021 №166 "Об утверждении Порядка принятия решения о подготовке и реализации бюджетных инвестиций, осуществляемых за счет средств бюджета муниципального образования город Тула";
8) Постановление администрации города Тулы от 04.12.2018 №4394 "Об утверждении Порядка ремонта и содержания автомобильных дорог местного значения на территории муниципального образования город Тула";
9)  Постановление администрации города Тулы от 01.09.2017 №2822 "Об утверждении нормативов финансовых затрат на ремонт и содержание автомобильных дорог местного значения при определении размера ассигнований  из бюджета муниципального образования город Тула, предусматриваемых на эти цели";
10) Постановление администрации г. Тулы от 23.12.2022 N 679 "Об утверждении Положения об использовании бюджетных ассигнований резервного фонда администрации города Тулы";
</t>
      </is>
    </nc>
  </rcc>
</revisions>
</file>

<file path=xl/revisions/revisionLog5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525" sId="1">
    <oc r="I101" t="inlineStr">
      <is>
        <t xml:space="preserve">1) Постановление администрации города Тулы от 09.08.2016  №3566 "Об утверждении Правил осуществления капитальных вложений в объекты муниципальной собственности за счет средств бюджета муниципального образования город Тула";
2) Постановление администрации города Тулы от 11.09.2018 №3302 "Об утверждении порядка финансирования расходов, связанных с подготовкой обоснования инвестиций и проведением технологического и ценового аудита обоснования инвестиций
 в отношении инвестиционных проектов по созданию объектов капитального строительства муниципальной собственности";
3) Постановление администрации города Тулы от 11.09.2018 №3303 "Об утверждении порядка подготовки и согласования проекта решения о заключении контракта, предметом которого является одновременно выполнение работ по проектированию, строительству и вводу в эксплуатацию объектов капитального строительства";
4) Постановление администрации города Тулы от 09.08.2016 №3566 "Об утверждении Правил осуществления капитальных вложений в объекты муниципальной собственности за счет средств бюджета муниципального образования город Тула";
5) Постановление администрации города Тулы от 29.01.2021 №166 "Об утверждении Порядка принятия решения о подготовке и реализации бюджетных инвестиций, осуществляемых за счет средств бюджета муниципального образования город Тула";
6)  Решение Тульской городской Думы от 23.09.2020 № 14/289 "Об утверждении Положения о проекте "Наш город" муниципального образования город Тула";
7) Постановление администрации города Тулы от 08.06.2021 №1105 "Об утверждении Порядка предоставления из бюджета муниципального образования город Тула субсидии товариществам собственников жилья, товариществам собственников недвижимости, жилищным кооперативам и иным специализированным потребительским кооперативам, а также управляющим организациям в целях финансового обеспечения затрат по проведению капитального ремонта общего имущества  многоквартирных домов";
8) Постановление администрации г. Тулы от 13.05.2022 N 284 "Об утверждении Порядка предоставления из бюджета муниципального образования город Тула субсидий организациям, осуществляющим на территории муниципального образования город Тула деятельность по управлению (обслуживанию) многоквартирными домами, в целях финансового обеспечения затрат на выполнение мероприятий по подготовке многоквартирных домов, признанных в установленном законом порядке аварийными, подлежащими реконструкции или сносу, к отопительному сезону"
9) Постановление администрации г. Тулы от 13.08.2024 N 376 "Об утверждении Порядка предоставления субсидии из бюджета муниципального образования город Тула товариществам собственников жилья, товариществам собственников недвижимости, жилищным кооперативам и иным специализированным потребительским кооперативам, а также управляющим организациям в целях финансового обеспечения затрат на выполнение работ по ремонту общего имущества в многоквартирных домах"
</t>
      </is>
    </oc>
    <nc r="I101" t="inlineStr">
      <is>
        <t xml:space="preserve">1) Постановление администрации города Тулы от 09.08.2016  №3566 "Об утверждении Правил осуществления капитальных вложений в объекты муниципальной собственности за счет средств бюджета муниципального образования город Тула";
2) Постановление администрации города Тулы от 11.09.2018 №3302 "Об утверждении порядка финансирования расходов, связанных с подготовкой обоснования инвестиций и проведением технологического и ценового аудита обоснования инвестиций
 в отношении инвестиционных проектов по созданию объектов капитального строительства муниципальной собственности";
3) Постановление администрации города Тулы от 11.09.2018 №3303 "Об утверждении порядка подготовки и согласования проекта решения о заключении контракта, предметом которого является одновременно выполнение работ по проектированию, строительству и вводу в эксплуатацию объектов капитального строительства";
4) Постановление администрации города Тулы от 09.08.2016 №3566 "Об утверждении Правил осуществления капитальных вложений в объекты муниципальной собственности за счет средств бюджета муниципального образования город Тула";
5) Постановление администрации города Тулы от 29.01.2021 №166 "Об утверждении Порядка принятия решения о подготовке и реализации бюджетных инвестиций, осуществляемых за счет средств бюджета муниципального образования город Тула";
6)  Решение Тульской городской Думы от 23.09.2020 № 14/289 "Об утверждении Положения о проекте "Наш город" муниципального образования город Тула";
7) Постановление администрации города Тулы от 08.06.2021 №1105 "Об утверждении Порядка предоставления из бюджета муниципального образования город Тула субсидии товариществам собственников жилья, товариществам собственников недвижимости, жилищным кооперативам и иным специализированным потребительским кооперативам, а также управляющим организациям в целях финансового обеспечения затрат по проведению капитального ремонта общего имущества  многоквартирных домов";
8) Постановление администрации г. Тулы от 13.05.2022 N 284 "Об утверждении Порядка предоставления из бюджета муниципального образования город Тула субсидий организациям, осуществляющим на территории муниципального образования город Тула деятельность по управлению (обслуживанию) многоквартирными домами, в целях финансового обеспечения затрат на выполнение мероприятий по подготовке многоквартирных домов, признанных в установленном законом порядке аварийными, подлежащими реконструкции или сносу, к отопительному сезону"
9) Постановление администрации г. Тулы от 13.08.2024 N 376 "Об утверждении Порядка предоставления субсидии из бюджета муниципального образования город Тула товариществам собственников жилья, товариществам собственников недвижимости, жилищным кооперативам и иным специализированным потребительским кооперативам, а также управляющим организациям в целях финансового обеспечения затрат на выполнение работ по ремонту общего имущества в многоквартирных домах"
10) Постановление администрации г. Тулы от 23.12.2022 N 679 "Об утверждении Положения об использовании бюджетных ассигнований резервного фонда администрации города Тулы";
</t>
      </is>
    </nc>
  </rcc>
</revisions>
</file>

<file path=xl/revisions/revisionLog5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526" sId="1">
    <oc r="I104" t="inlineStr">
      <is>
        <t xml:space="preserve">1) Решение Тульской городской Думы от 25.02.2010 №86/1785 "О Правилах транспортного обслуживания населения в границах муниципального образования город Тула";
2)  Постановление администрации г. Тулы от 06.11.2014 № 3661 "О введении месячного электронного проездного талона для учащихся общеобразовательных учреждений муниципального образования город Тула";
3)  Постановление администрации г. Тулы от 06.11.2014 № 3662 "О введении на территории муниципального образования город Тула электронных проездных билетов";
4) Постановление администрации г. Тулы от 19.10.2015 № 5436 "Об утверждении объема транспортных услуг по маршрутной сети муниципального образования город Тула";
5) Постановление администрации г. Тулы от 14.09.2017 № 2957 "Об утверждении Порядка предоставления из бюджета муниципального образования город Тула субсидии перевозчикам на возмещение выпадающих доходов, недополученных в результате предоставления льгот по оплате проезда учащихся общеобразовательных учреждений муниципального образования город Тула";
6) Постановление администрации г. Тулы от 26.06.2020 N 1989  "Об утверждении Порядка предоставления из бюджета муниципального образования город Тула субсидии муниципальному казенному предприятию муниципального образования город Тула "Тулгорэлектротранс" на финансовое обеспечение деятельности";
7) Постановление администрации города Тулы от 09.08.2016 №3566 "Об утверждении Правил осуществления капитальных вложений в объекты муниципальной собственности за счет средств бюджета муниципального образования город Тула";
8) Постановление администрации города Тулы от 29.01.2021 №166 "Об утверждении Порядка принятия решения о подготовке и реализации бюджетных инвестиций, осуществляемых за счет средств бюджета муниципального образования город Тула"
9) Постановление администрации города Тулы от 29.03.2023 №151 "Об утверждении Порядка предоставления из бюджета муниципального образования город Тула субсидии муниципальному казенному предприятию муниципального образования город Тула "Тулгорэлектротранс" в целях возмещения затрат по уплате лизинговых платежей по договору финансовой аренды (лизинга) с акционерным обществом "Государственная транспортная лизинговая компания", г. Салехард, Ямало-Ненецкий автономный округ, подвижного состава наземного общественного пассажирского транспорта"
10) Постановление администрации города Тулы от 23.10.2023 №565 "Об утверждении порядка предоставления из бюджета муниципального образования город Тула субсидий перевозчикам на возмещение выпадающих доходов, недополученных в результате предоставления льгот по оплате проезда учащихся общеобразовательных учреждений муниципального образования город Тула"
11) Постановление администрации города Тулы от 12.12.2023 №654 "Об утверждении порядка предоставления из бюджета муниципального образования город Тула субсидий муниципальному казенному предприятию муниципального образования город Тула "Тулгорэлектротранс" на реализацию мероприятий по приобретению подвижного состава пассажирского транспорта общего пользования - автобусов"
12) Постановление администрации города Тулы от 12.08.2024 № 374 "Об утверждении Порядка предоставления из бюджета муниципального образования город Тула субсидий юридическим лицам (за исключением государственных (муниципальных) учреждений), индивидуальным предпринимателям, осуществляющим регулярные перевозки пассажиров и багажа по нерегулируемым тарифам в границах муниципального образования город Тула"
 13) Постановление администрации города Тулы от 23.04.2024 № 188 "Об утверждении Порядка предоставления из бюджета муниципального образования город Тула субсидии муниципальному казенному предприятию муниципального образования город Тула "Тулгорэлектротранс" в целях возмещения затрат по уплате лизинговых платежей по договорам финансовой аренды (лизинга) подвижного состава наземного общественного пассажирского транспорта (автобусы)"
 14) Постановление администрации города Тулы от 10.04.2015 № 168 "Об утверждении Порядка предоставления из бюджета муниципального образования город Тула субсидии муниципальному казенному предприятию муниципального образования город Тула "Тулгорэлектротранс" в целях возмещения затрат по уплате лизинговых платежей по договорам финансовой аренды (лизинга) подвижного состава наземного общественного пассажирского транспорта (трамваи)"
</t>
      </is>
    </oc>
    <nc r="I104" t="inlineStr">
      <is>
        <t xml:space="preserve">1) Решение Тульской городской Думы от 25.02.2010 №86/1785 "О Правилах транспортного обслуживания населения в границах муниципального образования город Тула";
2)  Постановление администрации г. Тулы от 06.11.2014 № 3661 "О введении месячного электронного проездного талона для учащихся общеобразовательных учреждений муниципального образования город Тула";
3)  Постановление администрации г. Тулы от 06.11.2014 № 3662 "О введении на территории муниципального образования город Тула электронных проездных билетов";
4) Постановление администрации г. Тулы от 19.10.2015 № 5436 "Об утверждении объема транспортных услуг по маршрутной сети муниципального образования город Тула";
5) Постановление администрации г. Тулы от 14.09.2017 № 2957 "Об утверждении Порядка предоставления из бюджета муниципального образования город Тула субсидии перевозчикам на возмещение выпадающих доходов, недополученных в результате предоставления льгот по оплате проезда учащихся общеобразовательных учреждений муниципального образования город Тула";
6) Постановление администрации г. Тулы от 26.06.2020 N 1989  "Об утверждении Порядка предоставления из бюджета муниципального образования город Тула субсидии муниципальному казенному предприятию муниципального образования город Тула "Тулгорэлектротранс" на финансовое обеспечение деятельности";
7) Постановление администрации города Тулы от 09.08.2016 №3566 "Об утверждении Правил осуществления капитальных вложений в объекты муниципальной собственности за счет средств бюджета муниципального образования город Тула";
8) Постановление администрации города Тулы от 29.01.2021 №166 "Об утверждении Порядка принятия решения о подготовке и реализации бюджетных инвестиций, осуществляемых за счет средств бюджета муниципального образования город Тула"
9) Постановление администрации города Тулы от 29.03.2023 №151 "Об утверждении Порядка предоставления из бюджета муниципального образования город Тула субсидии муниципальному казенному предприятию муниципального образования город Тула "Тулгорэлектротранс" в целях возмещения затрат по уплате лизинговых платежей по договору финансовой аренды (лизинга) с акционерным обществом "Государственная транспортная лизинговая компания", г. Салехард, Ямало-Ненецкий автономный округ, подвижного состава наземного общественного пассажирского транспорта"
10) Постановление администрации города Тулы от 23.10.2023 №565 "Об утверждении порядка предоставления из бюджета муниципального образования город Тула субсидий перевозчикам на возмещение выпадающих доходов, недополученных в результате предоставления льгот по оплате проезда учащихся общеобразовательных учреждений муниципального образования город Тула"
11) Постановление администрации города Тулы от 12.12.2023 №654 "Об утверждении порядка предоставления из бюджета муниципального образования город Тула субсидий муниципальному казенному предприятию муниципального образования город Тула "Тулгорэлектротранс" на реализацию мероприятий по приобретению подвижного состава пассажирского транспорта общего пользования - автобусов"
12) Постановление администрации города Тулы от 12.08.2024 № 374 "Об утверждении Порядка предоставления из бюджета муниципального образования город Тула субсидий юридическим лицам (за исключением государственных (муниципальных) учреждений), индивидуальным предпринимателям, осуществляющим регулярные перевозки пассажиров и багажа по нерегулируемым тарифам в границах муниципального образования город Тула"
 13) Постановление администрации города Тулы от 23.04.2024 № 188 "Об утверждении Порядка предоставления из бюджета муниципального образования город Тула субсидии муниципальному казенному предприятию муниципального образования город Тула "Тулгорэлектротранс" в целях возмещения затрат по уплате лизинговых платежей по договорам финансовой аренды (лизинга) подвижного состава наземного общественного пассажирского транспорта (автобусы)"
 14) Постановление администрации города Тулы от 10.04.2015 № 168 "Об утверждении Порядка предоставления из бюджета муниципального образования город Тула субсидии муниципальному казенному предприятию муниципального образования город Тула "Тулгорэлектротранс" в целях возмещения затрат по уплате лизинговых платежей по договорам финансовой аренды (лизинга) подвижного состава наземного общественного пассажирского транспорта (трамваи)"
15) Постановление администрации г. Тулы от 23.12.2022 N 679 "Об утверждении Положения об использовании бюджетных ассигнований резервного фонда администрации города Тулы";
</t>
      </is>
    </nc>
  </rcc>
</revisions>
</file>

<file path=xl/revisions/revisionLog5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527" sId="1">
    <oc r="I107" t="inlineStr">
      <is>
        <t>1)  Постановление администрации г. Тулы от 04.08.2017 № 2478 "О проведении ежегодного смотра-конкурса на звание "Лучший участковый уполномоченный полиции города Тулы" ;                                                                                                                                                                                                                                                
2) Постановление администрации г. Тулы от 27.07.2015 № 4000 "О конкурсе "Лучший народный дружинник муниципального образования город Тула";
3) Постановление администрации г. Тулы от 03.08.2015 № 4080 "О страховании народных дружинников муниципального образования город Тула";
4) Решение Тульской городской Думы от 26.12.2007 № 39/880 «О Положении "О порядке владения, пользования и распоряжения имуществом, находящимся в собственности муниципального образования город Тула";
5) Решение Тульской городской Думы от 25.01.2012 № 40/803 "О Положении"Об управлении образования администрации города Тулы"</t>
      </is>
    </oc>
    <nc r="I107" t="inlineStr">
      <is>
        <t>1)  Постановление администрации г. Тулы от 04.08.2017 № 2478 "О проведении ежегодного смотра-конкурса на звание "Лучший участковый уполномоченный полиции города Тулы" ;                                                                                                                                                                                                                                                
2) Постановление администрации г. Тулы от 27.07.2015 № 4000 "О конкурсе "Лучший народный дружинник муниципального образования город Тула";
3) Постановление администрации г. Тулы от 03.08.2015 № 4080 "О страховании народных дружинников муниципального образования город Тула";
4) Решение Тульской городской Думы от 26.12.2007 № 39/880 «О Положении "О порядке владения, пользования и распоряжения имуществом, находящимся в собственности муниципального образования город Тула";
5) Решение Тульской городской Думы от 25.01.2012 № 40/803 "О Положении"Об управлении образования администрации города Тулы"
6) Постановление администрации г. Тулы от 23.12.2022 N 679 "Об утверждении Положения об использовании бюджетных ассигнований резервного фонда администрации города Тулы";</t>
      </is>
    </nc>
  </rcc>
</revisions>
</file>

<file path=xl/revisions/revisionLog56.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528" sId="1">
    <oc r="I134" t="inlineStr">
      <is>
        <t xml:space="preserve">1) Решение Тульской городской Думы от 31.01.2018 № 47/1156 "О Правилах благоустройства территории муниципального образования город Тула";
</t>
      </is>
    </oc>
    <nc r="I134" t="inlineStr">
      <is>
        <t xml:space="preserve">1) Решение Тульской городской Думы от 31.01.2018 № 47/1156 "О Правилах благоустройства территории муниципального образования город Тула";
2) Постановление администрации г. Тулы от 23.12.2022 N 679 "Об утверждении Положения об использовании бюджетных ассигнований резервного фонда администрации города Тулы";
</t>
      </is>
    </nc>
  </rcc>
</revisions>
</file>

<file path=xl/revisions/revisionLog57.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529" sId="1">
    <oc r="I137" t="inlineStr">
      <is>
        <t xml:space="preserve">1) Постановление администрации г. Тулы от 20.12.2010 № 3971 "Об утверждении Порядка создания, реорганизации, изменения типа и ликвидации муниципальных учреждений, а также утверждения уставов муниципальных учреждений и внесения в них изменений";
2) Постановление администрации г. Тулы от 12.05.2015 №2472 "Об утверждении Положения о межведомственных комиссиях администрации города Тулы, главных управлений администрации города Тулы по соответствующим территориальным округам по организации отдыха, оздоровления и занятости детей на территории муниципального образования город Тула";
3) Постановление администрации г. Тулы от 18.09.2015 №4937"Об утверждении Порядка формирования муниципального задания на оказание муниципальных услуг (выполнение работ) в отношении муниципальных  учреждений муниципального образования город Тула и финансового обеспечения выполнения муниципального задания";
4)  Постановление администрации города Тулы от 09.08.2016 №3566 "Об утверждении Правил осуществления капитальных вложений в объекты муниципальной собственности за счет средств бюджета муниципальногообразования город Тула";
5) Постановление администрации города Тулы от 11.09.2018 №3302 "Об утверждении порядка финансирования расходов, связанных с подготовкой обоснования инвестиций и проведением технологического и ценового аудита обоснования инвестиций в отношении инвестиционных проектов по созданию объектов капитального строительства муниципальной собственности";
6) Постановление администрации города Тулы от 11.09.2018 №3303 "Об утверждении порядка подготовки и согласования проекта решения о заключении контракта, предметом которого является одновременно выполнение работ по проектированию, строительству и вводу в эксплуатацию объектов капитального строительства";
7) Постановление администрации города Тулы от 29.01.2021 №166 "Об утверждении Порядка принятия решения о подготовке и реализации бюджетных инвестиций, осуществляемых за счет средств бюджета муниципального образования город Тула"
8) Концессионное соглашение о финансировании, проектировании, строительстве и эксплуатации объекта образования: «Строительство школы в Привокзальном территориальном округе в ЖК «Балтийский», в т.ч. ПИР»;
9) концессионного соглашения о финансировании, проектировании, строительстве и эксплуатации объекта образования: «Общеобразовательная школа на 600 мест в Пролетарском территориальном округе, ЖК «Новая Голландия» </t>
      </is>
    </oc>
    <nc r="I137" t="inlineStr">
      <is>
        <t>1) Постановление администрации г. Тулы от 20.12.2010 № 3971 "Об утверждении Порядка создания, реорганизации, изменения типа и ликвидации муниципальных учреждений, а также утверждения уставов муниципальных учреждений и внесения в них изменений";
2) Постановление администрации г. Тулы от 12.05.2015 №2472 "Об утверждении Положения о межведомственных комиссиях администрации города Тулы, главных управлений администрации города Тулы по соответствующим территориальным округам по организации отдыха, оздоровления и занятости детей на территории муниципального образования город Тула";
3) Постановление администрации г. Тулы от 18.09.2015 №4937"Об утверждении Порядка формирования муниципального задания на оказание муниципальных услуг (выполнение работ) в отношении муниципальных  учреждений муниципального образования город Тула и финансового обеспечения выполнения муниципального задания";
4)  Постановление администрации города Тулы от 09.08.2016 №3566 "Об утверждении Правил осуществления капитальных вложений в объекты муниципальной собственности за счет средств бюджета муниципальногообразования город Тула";
5) Постановление администрации города Тулы от 11.09.2018 №3302 "Об утверждении порядка финансирования расходов, связанных с подготовкой обоснования инвестиций и проведением технологического и ценового аудита обоснования инвестиций в отношении инвестиционных проектов по созданию объектов капитального строительства муниципальной собственности";
6) Постановление администрации города Тулы от 11.09.2018 №3303 "Об утверждении порядка подготовки и согласования проекта решения о заключении контракта, предметом которого является одновременно выполнение работ по проектированию, строительству и вводу в эксплуатацию объектов капитального строительства";
7) Постановление администрации города Тулы от 29.01.2021 №166 "Об утверждении Порядка принятия решения о подготовке и реализации бюджетных инвестиций, осуществляемых за счет средств бюджета муниципального образования город Тула"
8) Концессионное соглашение о финансировании, проектировании, строительстве и эксплуатации объекта образования: «Строительство школы в Привокзальном территориальном округе в ЖК «Балтийский», в т.ч. ПИР»;
9) концессионного соглашения о финансировании, проектировании, строительстве и эксплуатации объекта образования: «Общеобразовательная школа на 600 мест в Пролетарском территориальном округе, ЖК «Новая Голландия» 
10) Постановление администрации г. Тулы от 23.12.2022 N 679 "Об утверждении Положения об использовании бюджетных ассигнований резервного фонда администрации города Тулы";</t>
      </is>
    </nc>
  </rcc>
</revisions>
</file>

<file path=xl/revisions/revisionLog58.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530" sId="1">
    <oc r="I148" t="inlineStr">
      <is>
        <t xml:space="preserve">1) Постановление администрации муниципального образования город Тула от 09.08.2016 №3566 "Об утверждении Правил осуществления капитальных вложений  в объекты муниципальной собственности за счет средств бюджета муниципального образования город Тула"
</t>
      </is>
    </oc>
    <nc r="I148" t="inlineStr">
      <is>
        <t xml:space="preserve">1) Постановление администрации муниципального образования город Тула от 09.08.2016 №3566 "Об утверждении Правил осуществления капитальных вложений  в объекты муниципальной собственности за счет средств бюджета муниципального образования город Тула"
2) Постановление администрации г. Тулы от 23.12.2022 N 679 "Об утверждении Положения об использовании бюджетных ассигнований резервного фонда администрации города Тулы";
</t>
      </is>
    </nc>
  </rcc>
</revisions>
</file>

<file path=xl/revisions/revisionLog59.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531" sId="1">
    <oc r="I149" t="inlineStr">
      <is>
        <t xml:space="preserve">1) Постановление администрации г. Тулы от 20.12.2010 № 3971 "Об утверждении Порядка создания, реорганизации, изменения типа и ликвидации муниципальных учреждений, а также утверждения уставов муниципальных учреждений и внесения в них изменений";
2) Постановление администрации г. Тулы от 18.09.2015 №4937 "Об утверждении Порядка формирования муниципального задания на оказание муниципальных услуг (выполнение работ) в отношении муниципальных учреждений муниципального образования город Тула и финансового обеспечения выполнения муниципального задания ;
3) Постановление администрации г. Тулы от 15.09.2011 №2445 "Об утверждении Положения об организации проведения физкультурных и спортивных мероприятий муниципального образования город Тула";
4) Решение Тульской городской Думы от 26.12.2007 № 39/880 "О Положении "О порядке владения, пользования и распоряжения имуществом, находящимся в собственности муниципального образования город Тула";
5)  Постановление администрации города Тулы от 09.08.2016 №3566 "Об утверждении Правил осуществления капитальных вложений в объекты муниципальной собственности за счет средств бюджета
муниципального образования город Тула";
6) Постановление администрации города Тулы от 11.09.2018 №3302 "Об утверждении порядка финансирования расходов, связанных с подготовкой обоснования инвестиций и проведением технологического и ценового аудита обоснования инвестиций в отношении инвестиционных проектов по созданию объектов капитального строительства муниципальной собственности";
7) Постановление администрации города Тулы от 11.09.2018 №3303 "Об утверждении порядка подготовки и согласования проекта решения о заключении контракта, предметом которого является одновременно выполнение работ по проектированию, строительству и вводу в эксплуатацию объектов капитального строительства";
8) Постановление администрации города Тулы от 29.01.2021 № 166 "Об утверждении Порядка принятия решения о подготовке и реализации бюджетных инвестиций, осуществляемых за счет средств бюджета муниципального образования город Тула"
</t>
      </is>
    </oc>
    <nc r="I149" t="inlineStr">
      <is>
        <t xml:space="preserve">1) Постановление администрации г. Тулы от 20.12.2010 № 3971 "Об утверждении Порядка создания, реорганизации, изменения типа и ликвидации муниципальных учреждений, а также утверждения уставов муниципальных учреждений и внесения в них изменений";
2) Постановление администрации г. Тулы от 18.09.2015 №4937 "Об утверждении Порядка формирования муниципального задания на оказание муниципальных услуг (выполнение работ) в отношении муниципальных учреждений муниципального образования город Тула и финансового обеспечения выполнения муниципального задания ;
3) Постановление администрации г. Тулы от 15.09.2011 №2445 "Об утверждении Положения об организации проведения физкультурных и спортивных мероприятий муниципального образования город Тула";
4) Решение Тульской городской Думы от 26.12.2007 № 39/880 "О Положении "О порядке владения, пользования и распоряжения имуществом, находящимся в собственности муниципального образования город Тула";
5)  Постановление администрации города Тулы от 09.08.2016 №3566 "Об утверждении Правил осуществления капитальных вложений в объекты муниципальной собственности за счет средств бюджета
муниципального образования город Тула";
6) Постановление администрации города Тулы от 11.09.2018 №3302 "Об утверждении порядка финансирования расходов, связанных с подготовкой обоснования инвестиций и проведением технологического и ценового аудита обоснования инвестиций в отношении инвестиционных проектов по созданию объектов капитального строительства муниципальной собственности";
7) Постановление администрации города Тулы от 11.09.2018 №3303 "Об утверждении порядка подготовки и согласования проекта решения о заключении контракта, предметом которого является одновременно выполнение работ по проектированию, строительству и вводу в эксплуатацию объектов капитального строительства";
8) Постановление администрации города Тулы от 29.01.2021 № 166 "Об утверждении Порядка принятия решения о подготовке и реализации бюджетных инвестиций, осуществляемых за счет средств бюджета муниципального образования город Тула"
9) Постановление администрации г. Тулы от 23.12.2022 N 679 "Об утверждении Положения об использовании бюджетных ассигнований резервного фонда администрации города Тулы";
</t>
      </is>
    </nc>
  </rcc>
</revisions>
</file>

<file path=xl/revisions/revisionLog60.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532" sId="1">
    <oc r="I153" t="inlineStr">
      <is>
        <t xml:space="preserve">1) Решение Тульской городской Думы от 31.01.2018 № 47/1156 "О Правилах благоустройства территории муниципального образования город Тула"
2) Постановление администрации г. Тулы от 13.05.2024 N 212 "Об утверждении Порядка предоставления гранта в форме субсидии юридическим лицам (за исключением государственных (муниципальных) учреждений), индивидуальным предпринимателям в целях выполнения на общественных территориях мероприятий по благоустройству и (или) ремонту инженерных коммуникаций и Положения о комиссии администрации муниципального образования город Тула по предоставлению гранта в форме субсидии юридическим лицам (за исключением государственных (муниципальных) учреждений), индивидуальным предпринимателям в целях выполнения на общественных территориях мероприятий по благоустройству и (или) ремонту инженерных коммуникаций"
</t>
      </is>
    </oc>
    <nc r="I153" t="inlineStr">
      <is>
        <t xml:space="preserve">1) Решение Тульской городской Думы от 31.01.2018 № 47/1156 "О Правилах благоустройства территории муниципального образования город Тула"
2) Постановление администрации г. Тулы от 13.05.2024 N 212 "Об утверждении Порядка предоставления гранта в форме субсидии юридическим лицам (за исключением государственных (муниципальных) учреждений), индивидуальным предпринимателям в целях выполнения на общественных территориях мероприятий по благоустройству и (или) ремонту инженерных коммуникаций и Положения о комиссии администрации муниципального образования город Тула по предоставлению гранта в форме субсидии юридическим лицам (за исключением государственных (муниципальных) учреждений), индивидуальным предпринимателям в целях выполнения на общественных территориях мероприятий по благоустройству и (или) ремонту инженерных коммуникаций"
3) Постановление администрации г. Тулы от 23.12.2022 N 679 "Об утверждении Положения об использовании бюджетных ассигнований резервного фонда администрации города Тулы";
</t>
      </is>
    </nc>
  </rcc>
</revisions>
</file>

<file path=xl/revisions/revisionLog6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533" sId="1">
    <oc r="I156" t="inlineStr">
      <is>
        <t>1) Решение Тульской городской Думы от 23.12.2009 №84/1711 "О Положении "Об  организации похоронного дела, содержании общественных и воинских кладбищ в муниципальном образовании город Тула";
2) Решение Тульской городской Думы от 31.01.2018 № 47/1156 "О Правилах благоустройства территории муниципального образования город Тула"</t>
      </is>
    </oc>
    <nc r="I156" t="inlineStr">
      <is>
        <t>1) Решение Тульской городской Думы от 23.12.2009 №84/1711 "О Положении "Об  организации похоронного дела, содержании общественных и воинских кладбищ в муниципальном образовании город Тула";
2) Решение Тульской городской Думы от 31.01.2018 № 47/1156 "О Правилах благоустройства территории муниципального образования город Тула"
3) Постановление администрации г. Тулы от 23.12.2022 N 679 "Об утверждении Положения об использовании бюджетных ассигнований резервного фонда администрации города Тулы";</t>
      </is>
    </nc>
  </rcc>
  <rcc rId="534" sId="1">
    <oc r="I161" t="inlineStr">
      <is>
        <t xml:space="preserve">1)  Решение Тульской городской Думы от 26.12.2007 № 39/880 "О Положении "О порядке 
владения, пользования и распоряжения имуществом, находящимся в собственности 
муниципального образования город Тула";
2) Постановление администрации г. Тулы от 15.03.2017 № 742 "Об
утверждении Положения о порядке конкурсного отбора дворовых
территорий и территорий общего пользования для выполнения работ
по благоустройству";
3) Решение Тульской городской Думы от 31.01.2018 № 47/1156 "О Правилах
благоустройства территории муниципального образования город Тула";
4) Постановление администрации г. Тулы от 20.12.2010 № 3971"Об утверждении Порядка создания, реорганизации, изменения типа и ликвидации муниципальных учреждений, а также утверждения уставов муниципальных учреждений и внесения в них изменений";
5)  Решение Тульской городской Думы от 23.09.2020 № 14/289 "Об утверждении Положения о проекте "Наш город" муниципального образования город Тула";                                 
6) Постановление администрации города Тулы от 30.12.2022 № 703 «Об утверждении Порядка предоставления из бюджета муниципального образования город Тула субсидии муниципальному казенному предприятию муниципального образования город Тула «Тулагорсвет» на организацию наружного освещения территории муниципального образования город Тула и обеспечение работоспособности специальных наружных установок и других конструкций, питающихся от линий электропередач» </t>
      </is>
    </oc>
    <nc r="I161" t="inlineStr">
      <is>
        <t>1)  Решение Тульской городской Думы от 26.12.2007 № 39/880 "О Положении "О порядке 
владения, пользования и распоряжения имуществом, находящимся в собственности 
муниципального образования город Тула";
2) Постановление администрации г. Тулы от 15.03.2017 № 742 "Об
утверждении Положения о порядке конкурсного отбора дворовых
территорий и территорий общего пользования для выполнения работ
по благоустройству";
3) Решение Тульской городской Думы от 31.01.2018 № 47/1156 "О Правилах
благоустройства территории муниципального образования город Тула";
4) Постановление администрации г. Тулы от 20.12.2010 № 3971"Об утверждении Порядка создания, реорганизации, изменения типа и ликвидации муниципальных учреждений, а также утверждения уставов муниципальных учреждений и внесения в них изменений";
5)  Решение Тульской городской Думы от 23.09.2020 № 14/289 "Об утверждении Положения о проекте "Наш город" муниципального образования город Тула";                                 
6) Постановление администрации города Тулы от 30.12.2022 № 703 «Об утверждении Порядка предоставления из бюджета муниципального образования город Тула субсидии муниципальному казенному предприятию муниципального образования город Тула «Тулагорсвет» на организацию наружного освещения территории муниципального образования город Тула и обеспечение работоспособности специальных наружных установок и других конструкций, питающихся от линий электропередач» 
7) Постановление администрации г. Тулы от 23.12.2022 N 679 "Об утверждении Положения об использовании бюджетных ассигнований резервного фонда администрации города Тулы";</t>
      </is>
    </nc>
  </rcc>
</revisions>
</file>

<file path=xl/revisions/revisionLog6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535" sId="1">
    <oc r="I165" t="inlineStr">
      <is>
        <t xml:space="preserve">1) Решение Тульской городской Думы от 23.12.2016 N 33/839 "Об утверждении правил землепользования и застройки муниципального образования город Тула"; 
2) Постановление администрации г. Тулы от 24.02.2021 N 312
"Об утверждении Правил землепользования и застройки муниципального образования город Тула"
</t>
      </is>
    </oc>
    <nc r="I165" t="inlineStr">
      <is>
        <t xml:space="preserve">1) Решение Тульской городской Думы от 23.12.2016 N 33/839 "Об утверждении правил землепользования и застройки муниципального образования город Тула"; 
2) Постановление администрации г. Тулы от 24.02.2021 N 312
"Об утверждении Правил землепользования и застройки муниципального образования город Тула"
3) Постановление администрации г. Тулы от 23.12.2022 N 679 "Об утверждении Положения об использовании бюджетных ассигнований резервного фонда администрации города Тулы";
</t>
      </is>
    </nc>
  </rcc>
</revisions>
</file>

<file path=xl/revisions/revisionLog6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536" sId="1">
    <oc r="I231" t="inlineStr">
      <is>
        <t>1) Решение Тульской городской Думы от 26.12.2007 № 39/880 «О Положении "О порядке владения, пользования и распоряжения имуществом, находящимся в собственности муниципального образования город Тула";
2) Постановление администрации г. Тулы от 11.12.2015 №6197 "Об утверждении комплекса мер ("дорожной карты") по развитию жилищно-коммунального хозяйства муниципального образования города Тулы"</t>
      </is>
    </oc>
    <nc r="I231" t="inlineStr">
      <is>
        <t>1) Решение Тульской городской Думы от 26.12.2007 № 39/880 «О Положении "О порядке владения, пользования и распоряжения имуществом, находящимся в собственности муниципального образования город Тула";
2) Постановление администрации г. Тулы от 11.12.2015 №6197 "Об утверждении комплекса мер ("дорожной карты") по развитию жилищно-коммунального хозяйства муниципального образования города Тулы"
3) Постановление администрации г. Тулы от 23.12.2022 N 679 "Об утверждении Положения об использовании бюджетных ассигнований резервного фонда администрации города Тулы";</t>
      </is>
    </nc>
  </rcc>
</revisions>
</file>

<file path=xl/revisions/revisionLog6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537" sId="1">
    <oc r="I287" t="inlineStr">
      <is>
        <t xml:space="preserve">1) Постановление администрации г. Тулы от 28.03.2023 N 140 "Об утверждении Порядка предоставления из бюджета муниципального образования город Тула субсидии обществу с ограниченной ответственностью "Континент+" в целях возмещения затрат, понесенных на содержание животных без владельцев, не выпущенных в прежнюю среду обитания по истечении установленного срока, отловленных в рамках переданных государственных полномочий"
</t>
      </is>
    </oc>
    <nc r="I287" t="inlineStr">
      <is>
        <t xml:space="preserve">1) Постановление администрации г. Тулы от 28.03.2023 N 140 "Об утверждении Порядка предоставления из бюджета муниципального образования город Тула субсидии обществу с ограниченной ответственностью "Континент+" в целях возмещения затрат, понесенных на содержание животных без владельцев, не выпущенных в прежнюю среду обитания по истечении установленного срока, отловленных в рамках переданных государственных полномочий"
2) Постановление администрации г. Тулы от 23.12.2022 N 679 "Об утверждении Положения об использовании бюджетных ассигнований резервного фонда администрации города Тулы";
</t>
      </is>
    </nc>
  </rcc>
</revisions>
</file>

<file path=xl/revisions/revisionLog6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538" sId="1">
    <oc r="K113" t="inlineStr">
      <is>
        <t>1) 25.03.2015, 
не установлен;
2) 11.03.2016,
не установлен;
3) 07.05.2015,
не установлен;
4) 01.01.2023, не установлен;
5) 07.02.2023, не установлен;
6) 05.02.2024, не установлен;
7) 03.02.2025, не установлен</t>
      </is>
    </oc>
    <nc r="K113" t="inlineStr">
      <is>
        <t>1) 25.03.2015, 
не установлен;
2) 11.03.2016,
не установлен;
3) 07.05.2015,
не установлен;
4) 01.01.2023 - не установлен;
5) 07.02.2023, не установлен;
6) 05.02.2024, не установлен;
7) 03.02.2025, не установлен</t>
      </is>
    </nc>
  </rcc>
  <rcc rId="539" sId="1">
    <oc r="K93" t="inlineStr">
      <is>
        <t>1) 16.01.2008, не установлен
2) 11.08.2016, не установлен</t>
      </is>
    </oc>
    <nc r="K93" t="inlineStr">
      <is>
        <t>1) 16.01.2008, не установлен
2) 11.08.2016, не установлен
3) 01.01.2023 - не установлен;</t>
      </is>
    </nc>
  </rcc>
  <rcc rId="540" sId="1">
    <oc r="J93" t="inlineStr">
      <is>
        <t>1) в целом
2) в целом</t>
      </is>
    </oc>
    <nc r="J93" t="inlineStr">
      <is>
        <t>1) в целом
2) в целом
3) в целом</t>
      </is>
    </nc>
  </rcc>
</revisions>
</file>

<file path=xl/revisions/revisionLog66.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541" sId="1">
    <oc r="K97" t="inlineStr">
      <is>
        <r>
          <t>1) 11.08.2016, не установлен;
2) 16.01.2008,  не установлен;
3) 14.09.2018, не установлен;
4) 14.09.2018, не установлен;
5) 14.04.2021, не установлен;
6) 03.02.2021, не установлен;
7) 01.06.2018, не установлен;
8) 05.03.2019, не установлен;
9</t>
        </r>
        <r>
          <rPr>
            <u/>
            <sz val="9"/>
            <rFont val="Times New Roman"/>
            <family val="1"/>
            <charset val="204"/>
          </rPr>
          <t>) 26.10.2023 не установлен;
10) 13.03.2023 не установлен</t>
        </r>
        <r>
          <rPr>
            <sz val="9"/>
            <rFont val="Times New Roman"/>
            <family val="1"/>
            <charset val="204"/>
          </rPr>
          <t>;
11) 14.10.2024  не установлен</t>
        </r>
      </is>
    </oc>
    <nc r="K97" t="inlineStr">
      <is>
        <r>
          <t>1) 11.08.2016, не установлен;
2) 16.01.2008,  не установлен;
3) 14.09.2018, не установлен;
4) 14.09.2018, не установлен;
5) 14.04.2021, не установлен;
6) 03.02.2021, не установлен;
7) 01.06.2018, не установлен;
8) 05.03.2019, не установлен;
9</t>
        </r>
        <r>
          <rPr>
            <u/>
            <sz val="9"/>
            <rFont val="Times New Roman"/>
            <family val="1"/>
            <charset val="204"/>
          </rPr>
          <t>) 26.10.2023 не установлен;
10) 13.03.2023 не установлен</t>
        </r>
        <r>
          <rPr>
            <sz val="9"/>
            <rFont val="Times New Roman"/>
            <family val="1"/>
            <charset val="204"/>
          </rPr>
          <t>;
11) 14.10.2024  не установлен
12) 01.01.2023 - не установлен;</t>
        </r>
      </is>
    </nc>
  </rcc>
  <rcc rId="542" sId="1">
    <oc r="J97" t="inlineStr">
      <is>
        <t xml:space="preserve">1) в  целом;
2) в  целом;
3) в целом;
4) в целом;
5) в целом;
6) в целом;
7) в целом;
8) в целом;
9) в целом;
10) в целом;
11) в целом;
</t>
      </is>
    </oc>
    <nc r="J97" t="inlineStr">
      <is>
        <t xml:space="preserve">1) в  целом;
2) в  целом;
3) в целом;
4) в целом;
5) в целом;
6) в целом;
7) в целом;
8) в целом;
9) в целом;
10) в целом;
11) в целом;
12) в целом
</t>
      </is>
    </nc>
  </rcc>
</revisions>
</file>

<file path=xl/revisions/revisionLog67.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543" sId="1">
    <oc r="K100" t="inlineStr">
      <is>
        <t xml:space="preserve">1) 23.07.2013; не установлен;
2) 05.02.2018, не установлен;
3) 23.09.2020, не установлен;
4) 11.08.2016, не установлен;
6)  14.09.2018, не установлен;
7) 14.09.2018, не установлен;
8) 29.10.2021, не установлен;
9) 04.09.2017 не установлен
</t>
      </is>
    </oc>
    <nc r="K100" t="inlineStr">
      <is>
        <t xml:space="preserve">1) 23.07.2013; не установлен;
2) 05.02.2018, не установлен;
3) 23.09.2020, не установлен;
4) 11.08.2016, не установлен;
6)  14.09.2018, не установлен;
7) 14.09.2018, не установлен;
8) 29.10.2021, не установлен;
9) 04.09.2017 не установлен;
10) 01.01.2023 - не установлен;
</t>
      </is>
    </nc>
  </rcc>
  <rcc rId="544" sId="1">
    <oc r="J100" t="inlineStr">
      <is>
        <t xml:space="preserve">1) в целом; 
2) в  целом;
3) в целом;
4) в целом;
5) в целом;
6) в целом; 
7) в целом;
8) в целом;
9) в целом;
</t>
      </is>
    </oc>
    <nc r="J100" t="inlineStr">
      <is>
        <t xml:space="preserve">1) в целом; 
2) в  целом;
3) в целом;
4) в целом;
5) в целом;
6) в целом; 
7) в целом;
8) в целом;
9) в целом;
10) в целом
</t>
      </is>
    </nc>
  </rcc>
</revisions>
</file>

<file path=xl/revisions/revisionLog68.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545" sId="1">
    <oc r="K101" t="inlineStr">
      <is>
        <t>1) 11.08.2016, не установлен;
2) 14.09.2018, не установлен;
3) 14.09.2018, не установлен;
4) 11.08.2016, не установлен;
5) 03.02.2021, не установлен;
6) 23.09.2020, не установлен;
7) 09.06.2021, не установлен;
8) 16.05.2022, не установлен;
9) 14.08.2024 - не установлен</t>
      </is>
    </oc>
    <nc r="K101" t="inlineStr">
      <is>
        <t>1) 11.08.2016, не установлен;
2) 14.09.2018, не установлен;
3) 14.09.2018, не установлен;
4) 11.08.2016, не установлен;
5) 03.02.2021, не установлен;
6) 23.09.2020, не установлен;
7) 09.06.2021, не установлен;
8) 16.05.2022, не установлен;
9) 14.08.2024 - не установлен;
10) 01.01.2023 - не установлен;</t>
      </is>
    </nc>
  </rcc>
  <rcc rId="546" sId="1">
    <oc r="J101" t="inlineStr">
      <is>
        <t xml:space="preserve">1) в целом; 
2) в целом;
3) в целом;
4) в целом;
5) в целом;
6) в целом;
7) в целом;
8) в целом;
9) в целом;
</t>
      </is>
    </oc>
    <nc r="J101" t="inlineStr">
      <is>
        <t xml:space="preserve">1) в целом; 
2) в целом;
3) в целом;
4) в целом;
5) в целом;
6) в целом;
7) в целом;
8) в целом;
9) в целом;
10) в целом
</t>
      </is>
    </nc>
  </rcc>
</revisions>
</file>

<file path=xl/revisions/revisionLog69.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547" sId="1">
    <oc r="K104" t="inlineStr">
      <is>
        <t xml:space="preserve">1) 04.03.2010, не установлен;
2) 13.11.2014, не установлен;
3) 13.11.2014, не установлен;
4) 01.01.2016, не установлен;
5) 15.09.2017, не установлен;
6) 26.06.2020, не установлен;
7) 11.08.2016, не установлен;
8) 03.02.2021, не установлен;
9) 25.01.2023, не установлен;
10) 25.10.2023, не установлен;
11) 12.12.2023, не установлен;
12) 12.08.2024, не установлен;
13) 23.04.2024, не установлен;
14) 10.04.2024, не установлен
</t>
      </is>
    </oc>
    <nc r="K104" t="inlineStr">
      <is>
        <t xml:space="preserve">1) 04.03.2010, не установлен;
2) 13.11.2014, не установлен;
3) 13.11.2014, не установлен;
4) 01.01.2016, не установлен;
5) 15.09.2017, не установлен;
6) 26.06.2020, не установлен;
7) 11.08.2016, не установлен;
8) 03.02.2021, не установлен;
9) 25.01.2023, не установлен;
10) 25.10.2023, не установлен;
11) 12.12.2023, не установлен;
12) 12.08.2024, не установлен;
13) 23.04.2024, не установлен;
14) 10.04.2024, не установлен;
15) 01.01.2023 - не установлен;
</t>
      </is>
    </nc>
  </rcc>
  <rcc rId="548" sId="1">
    <oc r="J104" t="inlineStr">
      <is>
        <t xml:space="preserve">1) в целом; 
2) в целом;
3) в целом;
4) в целом;
5) в целом;
6) в целом;
7) в целом;
8) в целом;
9) в целом;
10) в целом;
11) в целом;
12) в целом;
13) в целом;
14) в целом
</t>
      </is>
    </oc>
    <nc r="J104" t="inlineStr">
      <is>
        <t xml:space="preserve">1) в целом; 
2) в целом;
3) в целом;
4) в целом;
5) в целом;
6) в целом;
7) в целом;
8) в целом;
9) в целом;
10) в целом;
11) в целом;
12) в целом;
13) в целом;
14) в целом;
15) в целом
</t>
      </is>
    </nc>
  </rcc>
</revisions>
</file>

<file path=xl/revisions/revisionLog70.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549" sId="1">
    <oc r="I108" t="inlineStr">
      <is>
        <t xml:space="preserve">5)Постановление администрации г. Тулы от 28.04.2017 № 1316
"Об утверждении Положения о материальном поощрении народных дружинников, принимающих участие в охране общественного порядка на территории муниципального образования город Тула";
6) Постановление администрации г. Тулы от 15.03.2023 № 112
"Об оказании поддержки (материального стимулирования) граждан, участвующих в охране общественного порядка в составе народных дружин или общественных объединений правоохранительной направленности на территории муниципального образования город Тула"
</t>
      </is>
    </oc>
    <nc r="I108" t="inlineStr">
      <is>
        <t xml:space="preserve">6)Постановление администрации г. Тулы от 28.04.2017 № 1316
"Об утверждении Положения о материальном поощрении народных дружинников, принимающих участие в охране общественного порядка на территории муниципального образования город Тула";
7) Постановление администрации г. Тулы от 15.03.2023 № 112
"Об оказании поддержки (материального стимулирования) граждан, участвующих в охране общественного порядка в составе народных дружин или общественных объединений правоохранительной направленности на территории муниципального образования город Тула"
</t>
      </is>
    </nc>
  </rcc>
  <rcc rId="550" sId="1">
    <oc r="K107" t="inlineStr">
      <is>
        <t>1) 08.08.2017, не установлен;
2) 31.07.2015 - не установлен;
3) 04.08.2015 - не установлен;
4) 16.01.2008 - не установлен;
5) 01.01.2017, не установлен;
6) 15.03.2023, не установлен</t>
      </is>
    </oc>
    <nc r="K107" t="inlineStr">
      <is>
        <t>1) 08.08.2017, не установлен;
2) 31.07.2015 - не установлен;
3) 04.08.2015 - не установлен;
4) 16.01.2008 - не установлен;
5) 01.01.2017, не установлен;
6) 15.03.2023, не установлен;
7) 01.01.2023 - не установлен;</t>
      </is>
    </nc>
  </rcc>
  <rcc rId="551" sId="1">
    <oc r="J107" t="inlineStr">
      <is>
        <t>1) в целом; 
2) в целом;
3) в целом;
4) в целом;
5) в целом;
6) в целом</t>
      </is>
    </oc>
    <nc r="J107" t="inlineStr">
      <is>
        <t>1) в целом; 
2) в целом;
3) в целом;
4) в целом;
5) в целом;
6) в целом;
7) в целом</t>
      </is>
    </nc>
  </rcc>
</revisions>
</file>

<file path=xl/revisions/revisionLog7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552" sId="1">
    <oc r="K107" t="inlineStr">
      <is>
        <t>1) 08.08.2017, не установлен;
2) 31.07.2015 - не установлен;
3) 04.08.2015 - не установлен;
4) 16.01.2008 - не установлен;
5) 01.01.2017, не установлен;
6) 15.03.2023, не установлен;
7) 01.01.2023 - не установлен;</t>
      </is>
    </oc>
    <nc r="K107" t="inlineStr">
      <is>
        <t>1) 08.08.2017, не установлен;
2) 31.07.2015 - не установлен;
3) 04.08.2015 - не установлен;
4) 16.01.2008 - не установлен;
5) 01.01.2017, не установлен;
4) 01.01.2023 - не установлен;
7) 15.03.2023, не установлен;
8) 01.01.2023 - не установлен;</t>
      </is>
    </nc>
  </rcc>
  <rcc rId="553" sId="1">
    <oc r="J107" t="inlineStr">
      <is>
        <t>1) в целом; 
2) в целом;
3) в целом;
4) в целом;
5) в целом;
6) в целом;
7) в целом</t>
      </is>
    </oc>
    <nc r="J107" t="inlineStr">
      <is>
        <t>1) в целом; 
2) в целом;
3) в целом;
4) в целом;
5) в целом;
6) в целом;
7) в целом;
8) в целом</t>
      </is>
    </nc>
  </rcc>
</revisions>
</file>

<file path=xl/revisions/revisionLog7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554" sId="1">
    <oc r="I108" t="inlineStr">
      <is>
        <t xml:space="preserve">6)Постановление администрации г. Тулы от 28.04.2017 № 1316
"Об утверждении Положения о материальном поощрении народных дружинников, принимающих участие в охране общественного порядка на территории муниципального образования город Тула";
7) Постановление администрации г. Тулы от 15.03.2023 № 112
"Об оказании поддержки (материального стимулирования) граждан, участвующих в охране общественного порядка в составе народных дружин или общественных объединений правоохранительной направленности на территории муниципального образования город Тула"
</t>
      </is>
    </oc>
    <nc r="I108" t="inlineStr">
      <is>
        <t xml:space="preserve">7)Постановление администрации г. Тулы от 28.04.2017 № 1316
"Об утверждении Положения о материальном поощрении народных дружинников, принимающих участие в охране общественного порядка на территории муниципального образования город Тула";
8) Постановление администрации г. Тулы от 15.03.2023 № 112
"Об оказании поддержки (материального стимулирования) граждан, участвующих в охране общественного порядка в составе народных дружин или общественных объединений правоохранительной направленности на территории муниципального образования город Тула"
</t>
      </is>
    </nc>
  </rcc>
</revisions>
</file>

<file path=xl/revisions/revisionLog7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555" sId="1">
    <oc r="K134" t="inlineStr">
      <is>
        <t>1) 05.02.2018 - не установлен;
2) 15.06.2022 - не установлен</t>
      </is>
    </oc>
    <nc r="K134" t="inlineStr">
      <is>
        <t>1) 05.02.2018 - не установлен;
2) 15.06.2022 - не установлен;
3) 01.01.2023 - не установлен;</t>
      </is>
    </nc>
  </rcc>
  <rcc rId="556" sId="1">
    <oc r="J134" t="inlineStr">
      <is>
        <t xml:space="preserve">1) в целом;
2) в целом
</t>
      </is>
    </oc>
    <nc r="J134" t="inlineStr">
      <is>
        <t xml:space="preserve">1) в целом;
2) в целом;
3) в целом
</t>
      </is>
    </nc>
  </rcc>
</revisions>
</file>

<file path=xl/revisions/revisionLog7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557" sId="1">
    <oc r="J134" t="inlineStr">
      <is>
        <t xml:space="preserve">1) в целом;
2) в целом;
3) в целом
</t>
      </is>
    </oc>
    <nc r="J134" t="inlineStr">
      <is>
        <t xml:space="preserve">1) в целом;
2) в целом;
</t>
      </is>
    </nc>
  </rcc>
  <rcc rId="558" sId="1">
    <oc r="K134" t="inlineStr">
      <is>
        <t>1) 05.02.2018 - не установлен;
2) 15.06.2022 - не установлен;
3) 01.01.2023 - не установлен;</t>
      </is>
    </oc>
    <nc r="K134" t="inlineStr">
      <is>
        <t>1) 05.02.2018 - не установлен;
2) 01.01.2023 - не установлен;</t>
      </is>
    </nc>
  </rcc>
</revisions>
</file>

<file path=xl/revisions/revisionLog7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559" sId="1">
    <oc r="K137" t="inlineStr">
      <is>
        <t xml:space="preserve">1) 01.01.2011, не установлен; 
2)15.05.2015, не установлен;
3) 01.01.2016, не установлен;
4) 11.08.2016, не установлен;
5) 14.09.2018, не установлен;
6) 14.09.2018, не установлен;
7) 03.02.2021 , не установлен;
8) 17.02.2022 до 31.10.2036; 
9) 15.12.2022 до 30.07.2037 
</t>
      </is>
    </oc>
    <nc r="K137" t="inlineStr">
      <is>
        <t xml:space="preserve">1) 01.01.2011, не установлен; 
2)15.05.2015, не установлен;
3) 01.01.2016, не установлен;
4) 11.08.2016, не установлен;
5) 14.09.2018, не установлен;
6) 14.09.2018, не установлен;
7) 03.02.2021 , не установлен;
8) 17.02.2022 до 31.10.2036; 
9) 15.12.2022 до 30.07.2037;
10) 01.01.2023 - не установлен; 
</t>
      </is>
    </nc>
  </rcc>
  <rcc rId="560" sId="1">
    <oc r="J137" t="inlineStr">
      <is>
        <t xml:space="preserve">1) в целом; 
2) в целом;
3) в целом;
4) в целом; 
5) в целом;
6) в целом;
7) в целом; 
8) в целом;
9) в целом
</t>
      </is>
    </oc>
    <nc r="J137" t="inlineStr">
      <is>
        <t xml:space="preserve">1) в целом; 
2) в целом;
3) в целом;
4) в целом; 
5) в целом;
6) в целом;
7) в целом; 
8) в целом;
9) в целом;
10) в целом
</t>
      </is>
    </nc>
  </rcc>
  <rcc rId="561" sId="1">
    <oc r="K148" t="inlineStr">
      <is>
        <t>1) 11.08.2016, не установлен</t>
      </is>
    </oc>
    <nc r="K148" t="inlineStr">
      <is>
        <t>1) 11.08.2016, не установлен;
2) 01.01.2023 - не установлен;</t>
      </is>
    </nc>
  </rcc>
  <rcc rId="562" sId="1">
    <oc r="J148" t="inlineStr">
      <is>
        <t>1) в целом</t>
      </is>
    </oc>
    <nc r="J148" t="inlineStr">
      <is>
        <t>1) в целом;
4) 01.01.2023 - не установлен;</t>
      </is>
    </nc>
  </rcc>
</revisions>
</file>

<file path=xl/revisions/revisionLog76.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563" sId="1">
    <oc r="J148" t="inlineStr">
      <is>
        <t>1) в целом;
4) 01.01.2023 - не установлен;</t>
      </is>
    </oc>
    <nc r="J148" t="inlineStr">
      <is>
        <t>1) в целом;
2) 01.01.2023 - не установлен;</t>
      </is>
    </nc>
  </rcc>
  <rcc rId="564" sId="1">
    <oc r="K149" t="inlineStr">
      <is>
        <t xml:space="preserve">1) 01.01.2011, не установлен;
2) 01.01.2016, не установлен;
3) 27.09.2011, не установлен;
4) 16.01.2008, не установлен;
5) 11.08.2016, не установлен;
6) 14.09.2018, не установлен;
7) 14.09.2018, не установлен;
8) 03.02.2021, не установлен
</t>
      </is>
    </oc>
    <nc r="K149" t="inlineStr">
      <is>
        <t xml:space="preserve">1) 01.01.2011, не установлен;
2) 01.01.2016, не установлен;
3) 27.09.2011, не установлен;
4) 16.01.2008, не установлен;
5) 11.08.2016, не установлен;
6) 14.09.2018, не установлен;
7) 14.09.2018, не установлен;
8) 03.02.2021, не установлен;
9) 01.01.2023 - не установлен;
</t>
      </is>
    </nc>
  </rcc>
  <rcc rId="565" sId="1">
    <oc r="J149" t="inlineStr">
      <is>
        <t xml:space="preserve">1) в целом;
2) в целом;
3) в целом;
4) в  целом;
5) в  целом;
6) в  целом;
7) в целом;
8) в целом
</t>
      </is>
    </oc>
    <nc r="J149" t="inlineStr">
      <is>
        <t xml:space="preserve">1) в целом;
2) в целом;
3) в целом;
4) в  целом;
5) в  целом;
6) в  целом;
7) в целом;
8) в целом;
9) в целом
</t>
      </is>
    </nc>
  </rcc>
</revisions>
</file>

<file path=xl/revisions/revisionLog77.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566" sId="1">
    <oc r="K153" t="inlineStr">
      <is>
        <t>1) 05.02.2018 - не установлен
2)13.05.2024 - не установлен</t>
      </is>
    </oc>
    <nc r="K153" t="inlineStr">
      <is>
        <t>1) 05.02.2018 - не установлен
2)13.05.2024 - не установлен
3) 01.01.2023 - не установлен;</t>
      </is>
    </nc>
  </rcc>
</revisions>
</file>

<file path=xl/revisions/revisionLog78.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567" sId="1">
    <oc r="J153" t="inlineStr">
      <is>
        <t xml:space="preserve">1) в целом;
2) в целом;
</t>
      </is>
    </oc>
    <nc r="J153" t="inlineStr">
      <is>
        <t xml:space="preserve">1) в целом;
2) в целом;
3) в целом
</t>
      </is>
    </nc>
  </rcc>
  <rcc rId="568" sId="1">
    <oc r="K156" t="inlineStr">
      <is>
        <t>1) 31.12.2009, не установлен;
2) 05.02.2018, не установлен</t>
      </is>
    </oc>
    <nc r="K156" t="inlineStr">
      <is>
        <t>1) 31.12.2009, не установлен;
2) 05.02.2018, не установлен;
3) 01.01.2023 - не установлен;</t>
      </is>
    </nc>
  </rcc>
  <rcv guid="{764DF73A-B6FF-4AFE-808E-BED8B7CDFEFB}" action="delete"/>
  <rdn rId="0" localSheetId="1" customView="1" name="Z_764DF73A_B6FF_4AFE_808E_BED8B7CDFEFB_.wvu.FilterData" hidden="1" oldHidden="1">
    <formula>СВОД!$L$10:$S$349</formula>
    <oldFormula>СВОД!$L$10:$S$349</oldFormula>
  </rdn>
  <rdn rId="0" localSheetId="3" customView="1" name="Z_764DF73A_B6FF_4AFE_808E_BED8B7CDFEFB_.wvu.FilterData" hidden="1" oldHidden="1">
    <formula>соцсфера!$A$13:$S$349</formula>
    <oldFormula>соцсфера!$A$13:$S$349</oldFormula>
  </rdn>
  <rdn rId="0" localSheetId="4" customView="1" name="Z_764DF73A_B6FF_4AFE_808E_BED8B7CDFEFB_.wvu.FilterData" hidden="1" oldHidden="1">
    <formula>ФМХ!$A$9:$U$349</formula>
    <oldFormula>ФМХ!$A$9:$U$349</oldFormula>
  </rdn>
  <rcv guid="{764DF73A-B6FF-4AFE-808E-BED8B7CDFEFB}" action="add"/>
</revisions>
</file>

<file path=xl/revisions/revisionLog79.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572" sId="1">
    <oc r="J156" t="inlineStr">
      <is>
        <t>1) в целом;
2) в целом</t>
      </is>
    </oc>
    <nc r="J156" t="inlineStr">
      <is>
        <t>1) в целом;
2) в целом;
3) в целом</t>
      </is>
    </nc>
  </rcc>
</revisions>
</file>

<file path=xl/revisions/revisionLog80.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573" sId="1">
    <oc r="K161" t="inlineStr">
      <is>
        <t>1) 16.01.2008, не установлен;
2) 17.03.2017, не установлен;
3) 27.06.2017, не установлен;
4) 05.02.2018 - не установлен;
5) 23.09.2020, не установлен;
6) 01.01.2023, не установлен</t>
      </is>
    </oc>
    <nc r="K161" t="inlineStr">
      <is>
        <t>1) 16.01.2008, не установлен;
2) 17.03.2017, не установлен;
3) 27.06.2017, не установлен;
4) 05.02.2018 - не установлен;
5) 23.09.2020, не установлен;
6) 01.01.2023, не установлен;
7) 01.01.2023 - не установлен;</t>
      </is>
    </nc>
  </rcc>
  <rcc rId="574" sId="1">
    <oc r="J161" t="inlineStr">
      <is>
        <t xml:space="preserve">1) в целом;
2) в целом;
3) в целом;
4) в целом;
5) в целом;
6) в целом                            
</t>
      </is>
    </oc>
    <nc r="J161" t="inlineStr">
      <is>
        <t xml:space="preserve">1) в целом;
2) в целом;
3) в целом;
4) в целом;
5) в целом;
6) в целом;
7) в целом                           
</t>
      </is>
    </nc>
  </rcc>
</revisions>
</file>

<file path=xl/revisions/revisionLog8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575" sId="1">
    <oc r="K165" t="inlineStr">
      <is>
        <t xml:space="preserve"> 1) 01.01.2017 - не установлен;
2) 24.02.2021 - не установлен</t>
      </is>
    </oc>
    <nc r="K165" t="inlineStr">
      <is>
        <t xml:space="preserve"> 1) 01.01.2017 - не установлен;
2) 24.02.2021 - не установлен;
3) 01.01.2023 - не установлен;</t>
      </is>
    </nc>
  </rcc>
  <rcc rId="576" sId="1">
    <oc r="J165" t="inlineStr">
      <is>
        <t>1) в целом;
2) в целом</t>
      </is>
    </oc>
    <nc r="J165" t="inlineStr">
      <is>
        <t>1) в целом;
2) в целом;
3) в целом</t>
      </is>
    </nc>
  </rcc>
</revisions>
</file>

<file path=xl/revisions/revisionLog8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577" sId="1">
    <oc r="K231" t="inlineStr">
      <is>
        <t>1) 16.01.2008, не установлен;
2) 12.12.2015,не установлен</t>
      </is>
    </oc>
    <nc r="K231" t="inlineStr">
      <is>
        <t>1) 16.01.2008, не установлен;
2) 12.12.2015,не установлен;
3) 01.01.2023 - не установлен;</t>
      </is>
    </nc>
  </rcc>
  <rcc rId="578" sId="1">
    <oc r="J231" t="inlineStr">
      <is>
        <t>1) в целом;
2) п.20 
приложения</t>
      </is>
    </oc>
    <nc r="J231" t="inlineStr">
      <is>
        <t>1) в целом;
2) п.20 приложения;
3) в целом</t>
      </is>
    </nc>
  </rcc>
</revisions>
</file>

<file path=xl/revisions/revisionLog8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579" sId="1">
    <oc r="K287" t="inlineStr">
      <is>
        <t>1) 29.03.2023, не установлен</t>
      </is>
    </oc>
    <nc r="K287" t="inlineStr">
      <is>
        <t>1) 29.03.2023, не установлен
2) 01.01.2023 - не установлен;</t>
      </is>
    </nc>
  </rcc>
  <rcc rId="580" sId="1">
    <oc r="J287" t="inlineStr">
      <is>
        <t xml:space="preserve">1)в целом;
</t>
      </is>
    </oc>
    <nc r="J287" t="inlineStr">
      <is>
        <t xml:space="preserve">1)в целом;
2) в целом
</t>
      </is>
    </nc>
  </rcc>
</revisions>
</file>

<file path=xl/revisions/revisionLog8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v guid="{6570634B-EDC8-47B1-B961-1E562EDF2753}" action="delete"/>
  <rdn rId="0" localSheetId="1" customView="1" name="Z_6570634B_EDC8_47B1_B961_1E562EDF2753_.wvu.PrintArea" hidden="1" oldHidden="1">
    <formula>СВОД!$A$1:$S$377</formula>
    <oldFormula>СВОД!$A$1:$S$377</oldFormula>
  </rdn>
  <rdn rId="0" localSheetId="1" customView="1" name="Z_6570634B_EDC8_47B1_B961_1E562EDF2753_.wvu.PrintTitles" hidden="1" oldHidden="1">
    <formula>СВОД!$5:$10</formula>
    <oldFormula>СВОД!$5:$10</oldFormula>
  </rdn>
  <rdn rId="0" localSheetId="1" customView="1" name="Z_6570634B_EDC8_47B1_B961_1E562EDF2753_.wvu.FilterData" hidden="1" oldHidden="1">
    <formula>СВОД!$L$10:$S$349</formula>
    <oldFormula>СВОД!$L$10:$S$349</oldFormula>
  </rdn>
  <rdn rId="0" localSheetId="3" customView="1" name="Z_6570634B_EDC8_47B1_B961_1E562EDF2753_.wvu.FilterData" hidden="1" oldHidden="1">
    <formula>соцсфера!$A$13:$S$349</formula>
    <oldFormula>соцсфера!$A$13:$S$349</oldFormula>
  </rdn>
  <rdn rId="0" localSheetId="4" customView="1" name="Z_6570634B_EDC8_47B1_B961_1E562EDF2753_.wvu.Cols" hidden="1" oldHidden="1">
    <formula>ФМХ!$D:$K</formula>
    <oldFormula>ФМХ!$D:$K</oldFormula>
  </rdn>
  <rdn rId="0" localSheetId="4" customView="1" name="Z_6570634B_EDC8_47B1_B961_1E562EDF2753_.wvu.FilterData" hidden="1" oldHidden="1">
    <formula>ФМХ!$A$9:$U$349</formula>
    <oldFormula>ФМХ!$A$9:$U$349</oldFormula>
  </rdn>
  <rcv guid="{6570634B-EDC8-47B1-B961-1E562EDF2753}" action="add"/>
</revisions>
</file>

<file path=xl/revisions/revisionLog8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587" sId="1">
    <oc r="A356" t="inlineStr">
      <is>
        <t>Начальник финансового управления администрации города Тулы</t>
      </is>
    </oc>
    <nc r="A356"/>
  </rcc>
  <rcc rId="588" sId="1">
    <oc r="G356" t="inlineStr">
      <is>
        <t>Э.Р. Чубуева</t>
      </is>
    </oc>
    <nc r="G356"/>
  </rcc>
  <rcc rId="589" sId="1">
    <oc r="A363" t="inlineStr">
      <is>
        <t>Исполнители:</t>
      </is>
    </oc>
    <nc r="A363"/>
  </rcc>
  <rcc rId="590" sId="1">
    <oc r="A365" t="inlineStr">
      <is>
        <t xml:space="preserve">Морозова С.А. </t>
      </is>
    </oc>
    <nc r="A365"/>
  </rcc>
  <rcc rId="591" sId="1">
    <oc r="A366" t="inlineStr">
      <is>
        <t xml:space="preserve">финансовое управление, заместитель начальника отдела </t>
      </is>
    </oc>
    <nc r="A366"/>
  </rcc>
  <rcc rId="592" sId="1">
    <oc r="A367" t="inlineStr">
      <is>
        <t>финансирования социальной сферы и органов местного самоуправления</t>
      </is>
    </oc>
    <nc r="A367"/>
  </rcc>
  <rcc rId="593" sId="1">
    <oc r="A368" t="inlineStr">
      <is>
        <t>тел. (4872) 36-76-54 MorozovaSA@cityadm.tula.ru</t>
      </is>
    </oc>
    <nc r="A368"/>
  </rcc>
  <rcc rId="594" sId="1">
    <oc r="A370" t="inlineStr">
      <is>
        <t>Лялина Н.А.</t>
      </is>
    </oc>
    <nc r="A370"/>
  </rcc>
  <rcc rId="595" sId="1">
    <oc r="A371" t="inlineStr">
      <is>
        <t xml:space="preserve">финансовое управление, консультант отдела </t>
      </is>
    </oc>
    <nc r="A371"/>
  </rcc>
  <rcc rId="596" sId="1">
    <oc r="A372" t="inlineStr">
      <is>
        <t>финансирования городского хозяйства и благоустройства</t>
      </is>
    </oc>
    <nc r="A372"/>
  </rcc>
  <rcc rId="597" sId="1">
    <oc r="A373" t="inlineStr">
      <is>
        <t>тел. (4872) 30-78-73 LyalinaNA@cityadm.tula.ru</t>
      </is>
    </oc>
    <nc r="A373"/>
  </rcc>
  <rcc rId="598" sId="1">
    <oc r="A375" t="inlineStr">
      <is>
        <t>Казакова И.А.</t>
      </is>
    </oc>
    <nc r="A375"/>
  </rcc>
  <rcc rId="599" sId="1">
    <oc r="A376" t="inlineStr">
      <is>
        <t xml:space="preserve">финансовое управление, главный специалист бюджетного отдела </t>
      </is>
    </oc>
    <nc r="A376"/>
  </rcc>
  <rcc rId="600" sId="1">
    <oc r="A377" t="inlineStr">
      <is>
        <t>тел. (4872) 36-63-68 KazakovaIA@cityadm.tula.ru</t>
      </is>
    </oc>
    <nc r="A377"/>
  </rcc>
  <rcv guid="{6570634B-EDC8-47B1-B961-1E562EDF2753}" action="delete"/>
  <rdn rId="0" localSheetId="1" customView="1" name="Z_6570634B_EDC8_47B1_B961_1E562EDF2753_.wvu.PrintArea" hidden="1" oldHidden="1">
    <formula>СВОД!$A$1:$S$377</formula>
    <oldFormula>СВОД!$A$1:$S$377</oldFormula>
  </rdn>
  <rdn rId="0" localSheetId="1" customView="1" name="Z_6570634B_EDC8_47B1_B961_1E562EDF2753_.wvu.PrintTitles" hidden="1" oldHidden="1">
    <formula>СВОД!$5:$10</formula>
    <oldFormula>СВОД!$5:$10</oldFormula>
  </rdn>
  <rdn rId="0" localSheetId="1" customView="1" name="Z_6570634B_EDC8_47B1_B961_1E562EDF2753_.wvu.FilterData" hidden="1" oldHidden="1">
    <formula>СВОД!$L$10:$S$349</formula>
    <oldFormula>СВОД!$L$10:$S$349</oldFormula>
  </rdn>
  <rdn rId="0" localSheetId="3" customView="1" name="Z_6570634B_EDC8_47B1_B961_1E562EDF2753_.wvu.FilterData" hidden="1" oldHidden="1">
    <formula>соцсфера!$A$13:$S$349</formula>
    <oldFormula>соцсфера!$A$13:$S$349</oldFormula>
  </rdn>
  <rdn rId="0" localSheetId="4" customView="1" name="Z_6570634B_EDC8_47B1_B961_1E562EDF2753_.wvu.Cols" hidden="1" oldHidden="1">
    <formula>ФМХ!$D:$K</formula>
    <oldFormula>ФМХ!$D:$K</oldFormula>
  </rdn>
  <rdn rId="0" localSheetId="4" customView="1" name="Z_6570634B_EDC8_47B1_B961_1E562EDF2753_.wvu.FilterData" hidden="1" oldHidden="1">
    <formula>ФМХ!$A$9:$U$349</formula>
    <oldFormula>ФМХ!$A$9:$U$349</oldFormula>
  </rdn>
  <rcv guid="{6570634B-EDC8-47B1-B961-1E562EDF2753}" action="add"/>
</revisions>
</file>

<file path=xl/revisions/revisionLog86.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607" sId="1" numFmtId="4">
    <oc r="N11">
      <f>SUM(N13:N57)</f>
    </oc>
    <nc r="N11">
      <v>28292326.899999999</v>
    </nc>
  </rcc>
  <rcc rId="608" sId="1" numFmtId="4">
    <oc r="O11">
      <f>SUM(O13:O57)</f>
    </oc>
    <nc r="O11">
      <v>27495055.199999999</v>
    </nc>
  </rcc>
  <rcc rId="609" sId="1" numFmtId="4">
    <oc r="P11">
      <f>SUM(P13:P57)</f>
    </oc>
    <nc r="P11">
      <v>36350507.399999999</v>
    </nc>
  </rcc>
  <rcc rId="610" sId="1" numFmtId="4">
    <oc r="Q11">
      <f>SUM(Q13:Q57)</f>
    </oc>
    <nc r="Q11">
      <v>35068722.600000001</v>
    </nc>
  </rcc>
  <rcc rId="611" sId="1" numFmtId="4">
    <oc r="R11">
      <f>SUM(R13:R57)</f>
    </oc>
    <nc r="R11">
      <v>33954320.199999996</v>
    </nc>
  </rcc>
  <rcc rId="612" sId="1" numFmtId="4">
    <oc r="S11">
      <f>SUM(S13:S57)</f>
    </oc>
    <nc r="S11">
      <v>35025195.099999994</v>
    </nc>
  </rcc>
  <rcc rId="613" sId="1" numFmtId="4">
    <oc r="N13">
      <f>N201</f>
    </oc>
    <nc r="N13">
      <v>3971</v>
    </nc>
  </rcc>
  <rcc rId="614" sId="1" numFmtId="4">
    <oc r="O13">
      <f>O201</f>
    </oc>
    <nc r="O13">
      <v>3854</v>
    </nc>
  </rcc>
  <rcc rId="615" sId="1" numFmtId="4">
    <oc r="P13">
      <f>P201</f>
    </oc>
    <nc r="P13">
      <v>4191.3999999999996</v>
    </nc>
  </rcc>
  <rcc rId="616" sId="1" numFmtId="4">
    <oc r="Q13">
      <f>Q201</f>
    </oc>
    <nc r="Q13">
      <v>0</v>
    </nc>
  </rcc>
  <rcc rId="617" sId="1" numFmtId="4">
    <oc r="R13">
      <f>R201</f>
    </oc>
    <nc r="R13">
      <v>0</v>
    </nc>
  </rcc>
  <rcc rId="618" sId="1" numFmtId="4">
    <oc r="S13">
      <f>S201</f>
    </oc>
    <nc r="S13">
      <v>0</v>
    </nc>
  </rcc>
  <rcc rId="619" sId="1" numFmtId="4">
    <oc r="N14">
      <f>N202+N244</f>
    </oc>
    <nc r="N14">
      <v>181749.2</v>
    </nc>
  </rcc>
  <rcc rId="620" sId="1" numFmtId="4">
    <oc r="O14">
      <f>O202+O244</f>
    </oc>
    <nc r="O14">
      <v>179246</v>
    </nc>
  </rcc>
  <rcc rId="621" sId="1" numFmtId="4">
    <oc r="P14">
      <f>P202+P244</f>
    </oc>
    <nc r="P14">
      <v>189133.5</v>
    </nc>
  </rcc>
  <rcc rId="622" sId="1" numFmtId="4">
    <oc r="Q14">
      <f>Q202+Q244</f>
    </oc>
    <nc r="Q14">
      <v>208400</v>
    </nc>
  </rcc>
  <rcc rId="623" sId="1" numFmtId="4">
    <oc r="R14">
      <f>R202+R244</f>
    </oc>
    <nc r="R14">
      <v>215626.8</v>
    </nc>
  </rcc>
  <rcc rId="624" sId="1" numFmtId="4">
    <oc r="S14">
      <f>S202+S244</f>
    </oc>
    <nc r="S14">
      <v>219637.5</v>
    </nc>
  </rcc>
  <rcc rId="625" sId="1" numFmtId="4">
    <oc r="N15">
      <f>N59+N222+N245</f>
    </oc>
    <nc r="N15">
      <v>601540.9</v>
    </nc>
  </rcc>
  <rcc rId="626" sId="1" numFmtId="4">
    <oc r="O15">
      <f>O59+O222+O245</f>
    </oc>
    <nc r="O15">
      <v>595246.30000000005</v>
    </nc>
  </rcc>
  <rcc rId="627" sId="1" numFmtId="4">
    <oc r="P15">
      <f>P59+P222+P245</f>
    </oc>
    <nc r="P15">
      <v>673078.8</v>
    </nc>
  </rcc>
  <rcc rId="628" sId="1" numFmtId="4">
    <oc r="Q15">
      <f>Q59+Q222+Q245</f>
    </oc>
    <nc r="Q15">
      <v>709167.6</v>
    </nc>
  </rcc>
  <rcc rId="629" sId="1" numFmtId="4">
    <oc r="R15">
      <f>R59+R222+R245</f>
    </oc>
    <nc r="R15">
      <v>742530.7</v>
    </nc>
  </rcc>
  <rcc rId="630" sId="1" numFmtId="4">
    <oc r="S15">
      <f>S59+S222+S245</f>
    </oc>
    <nc r="S15">
      <v>767348.8</v>
    </nc>
  </rcc>
  <rcc rId="631" sId="1" numFmtId="4">
    <oc r="N16">
      <f>N303</f>
    </oc>
    <nc r="N16">
      <v>72.599999999999994</v>
    </nc>
  </rcc>
  <rcc rId="632" sId="1" numFmtId="4">
    <oc r="O16">
      <f>O303</f>
    </oc>
    <nc r="O16">
      <v>68.900000000000006</v>
    </nc>
  </rcc>
  <rcc rId="633" sId="1" numFmtId="4">
    <oc r="P16">
      <f>P303</f>
    </oc>
    <nc r="P16">
      <v>314.3</v>
    </nc>
  </rcc>
  <rcc rId="634" sId="1" numFmtId="4">
    <oc r="Q16">
      <f>Q303</f>
    </oc>
    <nc r="Q16">
      <v>322.60000000000002</v>
    </nc>
  </rcc>
  <rcc rId="635" sId="1" numFmtId="4">
    <oc r="R16">
      <f>R303</f>
    </oc>
    <nc r="R16">
      <v>2200.9</v>
    </nc>
  </rcc>
  <rcc rId="636" sId="1" numFmtId="4">
    <oc r="S16">
      <f>S303</f>
    </oc>
    <nc r="S16">
      <v>320.60000000000002</v>
    </nc>
  </rcc>
  <rcc rId="637" sId="1" numFmtId="4">
    <oc r="N17">
      <f>N60+N223+N246</f>
    </oc>
    <nc r="N17">
      <v>111069.3</v>
    </nc>
  </rcc>
  <rcc rId="638" sId="1" numFmtId="4">
    <oc r="O17">
      <f>O60+O223+O246</f>
    </oc>
    <nc r="O17">
      <v>108889.3</v>
    </nc>
  </rcc>
  <rcc rId="639" sId="1" numFmtId="4">
    <oc r="P17">
      <f>P60+P223+P246</f>
    </oc>
    <nc r="P17">
      <v>121232.1</v>
    </nc>
  </rcc>
  <rcc rId="640" sId="1" numFmtId="4">
    <oc r="Q17">
      <f>Q60+Q223+Q246</f>
    </oc>
    <nc r="Q17">
      <v>123249.1</v>
    </nc>
  </rcc>
  <rcc rId="641" sId="1" numFmtId="4">
    <oc r="R17">
      <f>R60+R223+R246</f>
    </oc>
    <nc r="R17">
      <v>127431.7</v>
    </nc>
  </rcc>
  <rcc rId="642" sId="1" numFmtId="4">
    <oc r="S17">
      <f>S60+S223+S246</f>
    </oc>
    <nc r="S17">
      <v>131949</v>
    </nc>
  </rcc>
  <rcc rId="643" sId="1" numFmtId="4">
    <oc r="N18">
      <f>N216</f>
    </oc>
    <nc r="N18">
      <v>0</v>
    </nc>
  </rcc>
  <rcc rId="644" sId="1" numFmtId="4">
    <oc r="O18">
      <f>O216</f>
    </oc>
    <nc r="O18">
      <v>0</v>
    </nc>
  </rcc>
  <rcc rId="645" sId="1" numFmtId="4">
    <oc r="P18">
      <f>P216</f>
    </oc>
    <nc r="P18">
      <v>57699</v>
    </nc>
  </rcc>
  <rcc rId="646" sId="1" numFmtId="4">
    <oc r="Q18">
      <f>Q216</f>
    </oc>
    <nc r="Q18">
      <v>0</v>
    </nc>
  </rcc>
  <rcc rId="647" sId="1" numFmtId="4">
    <oc r="R18">
      <f>R216</f>
    </oc>
    <nc r="R18">
      <v>0</v>
    </nc>
  </rcc>
  <rcc rId="648" sId="1" numFmtId="4">
    <oc r="S18">
      <f>S216</f>
    </oc>
    <nc r="S18">
      <v>0</v>
    </nc>
  </rcc>
  <rcc rId="649" sId="1" numFmtId="4">
    <oc r="N19">
      <f>N61+N247</f>
    </oc>
    <nc r="N19">
      <v>70218.2</v>
    </nc>
  </rcc>
  <rcc rId="650" sId="1" numFmtId="4">
    <oc r="O19">
      <f>O61+O247</f>
    </oc>
    <nc r="O19">
      <v>0</v>
    </nc>
  </rcc>
  <rcc rId="651" sId="1" numFmtId="4">
    <oc r="P19">
      <f>P61+P247</f>
    </oc>
    <nc r="P19">
      <v>108100.2</v>
    </nc>
  </rcc>
  <rcc rId="652" sId="1" numFmtId="4">
    <oc r="Q19">
      <f>Q61+Q247</f>
    </oc>
    <nc r="Q19">
      <v>865915.7</v>
    </nc>
  </rcc>
  <rcc rId="653" sId="1" numFmtId="4">
    <oc r="R19">
      <f>R61+R247</f>
    </oc>
    <nc r="R19">
      <v>564376.30000000005</v>
    </nc>
  </rcc>
  <rcc rId="654" sId="1" numFmtId="4">
    <oc r="S19">
      <f>S61+S247</f>
    </oc>
    <nc r="S19">
      <v>1008702.6</v>
    </nc>
  </rcc>
  <rcc rId="655" sId="1" numFmtId="4">
    <oc r="N20">
      <f>N62+N203+N206+N224+N232+N248+N304+N329+N341</f>
    </oc>
    <nc r="N20">
      <v>652014.89999999991</v>
    </nc>
  </rcc>
  <rcc rId="656" sId="1" numFmtId="4">
    <oc r="O20">
      <f>O62+O203+O206+O224+O232+O248+O304+O329+O341</f>
    </oc>
    <nc r="O20">
      <v>605930</v>
    </nc>
  </rcc>
  <rcc rId="657" sId="1" numFmtId="4">
    <oc r="P20">
      <f>P62+P203+P206+P224+P232+P248+P304+P329+P341</f>
    </oc>
    <nc r="P20">
      <v>774286.8</v>
    </nc>
  </rcc>
  <rcc rId="658" sId="1" numFmtId="4">
    <oc r="Q20">
      <f>Q62+Q203+Q206+Q224+Q232+Q248+Q304+Q329+Q341</f>
    </oc>
    <nc r="Q20">
      <v>938474.9</v>
    </nc>
  </rcc>
  <rcc rId="659" sId="1" numFmtId="4">
    <oc r="R20">
      <f>R62+R203+R206+R224+R232+R248+R304+R329+R341</f>
    </oc>
    <nc r="R20">
      <v>783218.5</v>
    </nc>
  </rcc>
  <rcc rId="660" sId="1" numFmtId="4">
    <oc r="S20">
      <f>S62+S203+S206+S224+S232+S248+S304+S329+S341</f>
    </oc>
    <nc r="S20">
      <v>810617.4</v>
    </nc>
  </rcc>
  <rcc rId="661" sId="1" numFmtId="4">
    <oc r="N21">
      <f>N249</f>
    </oc>
    <nc r="N21">
      <v>14522.7</v>
    </nc>
  </rcc>
  <rcc rId="662" sId="1" numFmtId="4">
    <oc r="O21">
      <f>O249</f>
    </oc>
    <nc r="O21">
      <v>14521.6</v>
    </nc>
  </rcc>
  <rcc rId="663" sId="1" numFmtId="4">
    <oc r="P21">
      <f>P249</f>
    </oc>
    <nc r="P21">
      <v>19106.400000000001</v>
    </nc>
  </rcc>
  <rcc rId="664" sId="1" numFmtId="4">
    <oc r="Q21">
      <f>Q249</f>
    </oc>
    <nc r="Q21">
      <v>0</v>
    </nc>
  </rcc>
  <rcc rId="665" sId="1" numFmtId="4">
    <oc r="R21">
      <f>R249</f>
    </oc>
    <nc r="R21">
      <v>0</v>
    </nc>
  </rcc>
  <rcc rId="666" sId="1" numFmtId="4">
    <oc r="S21">
      <f>S249</f>
    </oc>
    <nc r="S21">
      <v>0</v>
    </nc>
  </rcc>
  <rcc rId="667" sId="1" numFmtId="4">
    <oc r="N22">
      <f>N63</f>
    </oc>
    <nc r="N22">
      <v>0</v>
    </nc>
  </rcc>
  <rcc rId="668" sId="1" numFmtId="4">
    <oc r="O22">
      <f>O63</f>
    </oc>
    <nc r="O22">
      <v>0</v>
    </nc>
  </rcc>
  <rcc rId="669" sId="1" numFmtId="4">
    <oc r="P22">
      <f>P63</f>
    </oc>
    <nc r="P22">
      <v>0</v>
    </nc>
  </rcc>
  <rcc rId="670" sId="1" numFmtId="4">
    <oc r="Q22">
      <f>Q63</f>
    </oc>
    <nc r="Q22">
      <v>0</v>
    </nc>
  </rcc>
  <rcc rId="671" sId="1" numFmtId="4">
    <oc r="R22">
      <f>R63</f>
    </oc>
    <nc r="R22">
      <v>0</v>
    </nc>
  </rcc>
  <rcc rId="672" sId="1" numFmtId="4">
    <oc r="S22">
      <f>S63</f>
    </oc>
    <nc r="S22">
      <v>0</v>
    </nc>
  </rcc>
  <rcc rId="673" sId="1" numFmtId="4">
    <oc r="N23">
      <f>N250+N342</f>
    </oc>
    <nc r="N23">
      <v>0</v>
    </nc>
  </rcc>
  <rcc rId="674" sId="1" numFmtId="4">
    <oc r="O23">
      <f>O250+O342</f>
    </oc>
    <nc r="O23">
      <v>0</v>
    </nc>
  </rcc>
  <rcc rId="675" sId="1" numFmtId="4">
    <oc r="P23">
      <f>P250+P342</f>
    </oc>
    <nc r="P23">
      <v>0</v>
    </nc>
  </rcc>
  <rcc rId="676" sId="1" numFmtId="4">
    <oc r="Q23">
      <f>Q250+Q342</f>
    </oc>
    <nc r="Q23">
      <v>0</v>
    </nc>
  </rcc>
  <rcc rId="677" sId="1" numFmtId="4">
    <oc r="R23">
      <f>R250+R342</f>
    </oc>
    <nc r="R23">
      <v>0</v>
    </nc>
  </rcc>
  <rcc rId="678" sId="1" numFmtId="4">
    <oc r="S23">
      <f>S250+S342</f>
    </oc>
    <nc r="S23">
      <v>0</v>
    </nc>
  </rcc>
  <rcc rId="679" sId="1" numFmtId="4">
    <oc r="N24">
      <f>N64+N233</f>
    </oc>
    <nc r="N24">
      <v>3709.8</v>
    </nc>
  </rcc>
  <rcc rId="680" sId="1" numFmtId="4">
    <oc r="O24">
      <f>O64+O233</f>
    </oc>
    <nc r="O24">
      <v>3709.7</v>
    </nc>
  </rcc>
  <rcc rId="681" sId="1" numFmtId="4">
    <oc r="P24">
      <f>P64+P233</f>
    </oc>
    <nc r="P24">
      <v>16588.599999999999</v>
    </nc>
  </rcc>
  <rcc rId="682" sId="1" numFmtId="4">
    <oc r="Q24">
      <f>Q64+Q233</f>
    </oc>
    <nc r="Q24">
      <v>55387.4</v>
    </nc>
  </rcc>
  <rcc rId="683" sId="1" numFmtId="4">
    <oc r="R24">
      <f>R64+R233</f>
    </oc>
    <nc r="R24">
      <v>55110.8</v>
    </nc>
  </rcc>
  <rcc rId="684" sId="1" numFmtId="4">
    <oc r="S24">
      <f>S64+S233</f>
    </oc>
    <nc r="S24">
      <v>54632.6</v>
    </nc>
  </rcc>
  <rcc rId="685" sId="1" numFmtId="4">
    <oc r="N25">
      <f>N65</f>
    </oc>
    <nc r="N25">
      <v>179178.7</v>
    </nc>
  </rcc>
  <rcc rId="686" sId="1" numFmtId="4">
    <oc r="O25">
      <f>O65</f>
    </oc>
    <nc r="O25">
      <v>176514.9</v>
    </nc>
  </rcc>
  <rcc rId="687" sId="1" numFmtId="4">
    <oc r="P25">
      <f>P65</f>
    </oc>
    <nc r="P25">
      <v>198821.1</v>
    </nc>
  </rcc>
  <rcc rId="688" sId="1" numFmtId="4">
    <oc r="Q25">
      <f>Q65</f>
    </oc>
    <nc r="Q25">
      <v>216458.19999999998</v>
    </nc>
  </rcc>
  <rcc rId="689" sId="1" numFmtId="4">
    <oc r="R25">
      <f>R65</f>
    </oc>
    <nc r="R25">
      <v>233135.19999999998</v>
    </nc>
  </rcc>
  <rcc rId="690" sId="1" numFmtId="4">
    <oc r="S25">
      <f>S65</f>
    </oc>
    <nc r="S25">
      <v>245231.19999999998</v>
    </nc>
  </rcc>
  <rcc rId="691" sId="1" numFmtId="4">
    <oc r="N26">
      <f>N66</f>
    </oc>
    <nc r="N26">
      <v>4730</v>
    </nc>
  </rcc>
  <rcc rId="692" sId="1" numFmtId="4">
    <oc r="O26">
      <f>O66</f>
    </oc>
    <nc r="O26">
      <v>4702.8999999999996</v>
    </nc>
  </rcc>
  <rcc rId="693" sId="1" numFmtId="4">
    <oc r="P26">
      <f>P66</f>
    </oc>
    <nc r="P26">
      <v>44802.299999999996</v>
    </nc>
  </rcc>
  <rcc rId="694" sId="1" numFmtId="4">
    <oc r="Q26">
      <f>Q66</f>
    </oc>
    <nc r="Q26">
      <v>81549.5</v>
    </nc>
  </rcc>
  <rcc rId="695" sId="1" numFmtId="4">
    <oc r="R26">
      <f>R66</f>
    </oc>
    <nc r="R26">
      <v>60420</v>
    </nc>
  </rcc>
  <rcc rId="696" sId="1" numFmtId="4">
    <oc r="S26">
      <f>S66</f>
    </oc>
    <nc r="S26">
      <v>60420.100000000006</v>
    </nc>
  </rcc>
  <rcc rId="697" sId="1" numFmtId="4">
    <oc r="N27">
      <f>N251</f>
    </oc>
    <nc r="N27">
      <v>10023.5</v>
    </nc>
  </rcc>
  <rcc rId="698" sId="1" numFmtId="4">
    <oc r="O27">
      <f>O251</f>
    </oc>
    <nc r="O27">
      <v>10023.5</v>
    </nc>
  </rcc>
  <rcc rId="699" sId="1" numFmtId="4">
    <oc r="P27">
      <f>P251</f>
    </oc>
    <nc r="P27">
      <v>14239.1</v>
    </nc>
  </rcc>
  <rcc rId="700" sId="1" numFmtId="4">
    <oc r="Q27">
      <f>Q251</f>
    </oc>
    <nc r="Q27">
      <v>16855.599999999999</v>
    </nc>
  </rcc>
  <rcc rId="701" sId="1" numFmtId="4">
    <oc r="R27">
      <f>R251</f>
    </oc>
    <nc r="R27">
      <v>16334.2</v>
    </nc>
  </rcc>
  <rcc rId="702" sId="1" numFmtId="4">
    <oc r="S27">
      <f>S251</f>
    </oc>
    <nc r="S27">
      <v>16281.1</v>
    </nc>
  </rcc>
  <rcc rId="703" sId="1" numFmtId="4">
    <oc r="N28">
      <f>N324+N343+N287+N67</f>
    </oc>
    <nc r="N28">
      <v>43992.100000000006</v>
    </nc>
  </rcc>
  <rcc rId="704" sId="1" numFmtId="4">
    <oc r="O28">
      <f>O324+O343+O287+O67</f>
    </oc>
    <nc r="O28">
      <v>42996.2</v>
    </nc>
  </rcc>
  <rcc rId="705" sId="1" numFmtId="4">
    <oc r="P28">
      <f>P324+P343+P287+P67</f>
    </oc>
    <nc r="P28">
      <v>66085.600000000006</v>
    </nc>
  </rcc>
  <rcc rId="706" sId="1" numFmtId="4">
    <oc r="Q28">
      <f>Q324+Q343+Q287+Q67</f>
    </oc>
    <nc r="Q28">
      <v>52500.3</v>
    </nc>
  </rcc>
  <rcc rId="707" sId="1" numFmtId="4">
    <oc r="R28">
      <f>R324+R343+R287+R67</f>
    </oc>
    <nc r="R28">
      <v>52417.8</v>
    </nc>
  </rcc>
  <rcc rId="708" sId="1" numFmtId="4">
    <oc r="S28">
      <f>S324+S343+S287+S67</f>
    </oc>
    <nc r="S28">
      <v>52417.8</v>
    </nc>
  </rcc>
  <rcc rId="709" sId="1" numFmtId="4">
    <oc r="N29">
      <f>N68+N208+N225+N252</f>
    </oc>
    <nc r="N29">
      <v>1546340.1</v>
    </nc>
  </rcc>
  <rcc rId="710" sId="1" numFmtId="4">
    <oc r="O29">
      <f>O68+O208+O225+O252</f>
    </oc>
    <nc r="O29">
      <v>1522510</v>
    </nc>
  </rcc>
  <rcc rId="711" sId="1" numFmtId="4">
    <oc r="P29">
      <f>P68+P208+P225+P252</f>
    </oc>
    <nc r="P29">
      <v>3048565.5</v>
    </nc>
  </rcc>
  <rcc rId="712" sId="1" numFmtId="4">
    <oc r="Q29">
      <f>Q68+Q208+Q225+Q252</f>
    </oc>
    <nc r="Q29">
      <v>2083974</v>
    </nc>
  </rcc>
  <rcc rId="713" sId="1" numFmtId="4">
    <oc r="R29">
      <f>R68+R208+R225+R252</f>
    </oc>
    <nc r="R29">
      <v>1998308.9</v>
    </nc>
  </rcc>
  <rcc rId="714" sId="1" numFmtId="4">
    <oc r="S29">
      <f>S68+S208+S225+S252</f>
    </oc>
    <nc r="S29">
      <v>2000198.4</v>
    </nc>
  </rcc>
  <rcc rId="715" sId="1" numFmtId="4">
    <oc r="N30">
      <f>N69+N209+N253</f>
    </oc>
    <nc r="N30">
      <v>4137835.1</v>
    </nc>
  </rcc>
  <rcc rId="716" sId="1" numFmtId="4">
    <oc r="O30">
      <f>O69+O209+O253</f>
    </oc>
    <nc r="O30">
      <v>3960138.6</v>
    </nc>
  </rcc>
  <rcc rId="717" sId="1" numFmtId="4">
    <oc r="P30">
      <f>P69+P209+P253</f>
    </oc>
    <nc r="P30">
      <v>4936157.7</v>
    </nc>
  </rcc>
  <rcc rId="718" sId="1" numFmtId="4">
    <oc r="Q30">
      <f>Q69+Q209+Q253</f>
    </oc>
    <nc r="Q30">
      <v>2121427.7000000002</v>
    </nc>
  </rcc>
  <rcc rId="719" sId="1" numFmtId="4">
    <oc r="R30">
      <f>R69+R209+R253</f>
    </oc>
    <nc r="R30">
      <v>1815116</v>
    </nc>
  </rcc>
  <rcc rId="720" sId="1" numFmtId="4">
    <oc r="S30">
      <f>S69+S209+S253</f>
    </oc>
    <nc r="S30">
      <v>1660992.9</v>
    </nc>
  </rcc>
  <rcc rId="721" sId="1" numFmtId="4">
    <oc r="N31">
      <f>N70+N254</f>
    </oc>
    <nc r="N31">
      <v>0</v>
    </nc>
  </rcc>
  <rcc rId="722" sId="1" numFmtId="4">
    <oc r="O31">
      <f>O70+O254</f>
    </oc>
    <nc r="O31">
      <v>0</v>
    </nc>
  </rcc>
  <rcc rId="723" sId="1" numFmtId="4">
    <oc r="P31">
      <f>P70+P254</f>
    </oc>
    <nc r="P31">
      <v>0</v>
    </nc>
  </rcc>
  <rcc rId="724" sId="1" numFmtId="4">
    <oc r="Q31">
      <f>Q70+Q254</f>
    </oc>
    <nc r="Q31">
      <v>0</v>
    </nc>
  </rcc>
  <rcc rId="725" sId="1" numFmtId="4">
    <oc r="R31">
      <f>R70+R254</f>
    </oc>
    <nc r="R31">
      <v>0</v>
    </nc>
  </rcc>
  <rcc rId="726" sId="1" numFmtId="4">
    <oc r="S31">
      <f>S70+S254</f>
    </oc>
    <nc r="S31">
      <v>0</v>
    </nc>
  </rcc>
  <rcc rId="727" sId="1" numFmtId="4">
    <oc r="N32">
      <f>N71+N210+N226+N234+N255+N280</f>
    </oc>
    <nc r="N32">
      <v>372869.80000000005</v>
    </nc>
  </rcc>
  <rcc rId="728" sId="1" numFmtId="4">
    <oc r="O32">
      <f>O71+O210+O226+O234+O255+O280</f>
    </oc>
    <nc r="O32">
      <v>357659.60000000003</v>
    </nc>
  </rcc>
  <rcc rId="729" sId="1" numFmtId="4">
    <oc r="P32">
      <f>P71+P210+P226+P234+P255+P280</f>
    </oc>
    <nc r="P32">
      <v>116977.4</v>
    </nc>
  </rcc>
  <rcc rId="730" sId="1" numFmtId="4">
    <oc r="Q32">
      <f>Q71+Q210+Q226+Q234+Q255+Q280</f>
    </oc>
    <nc r="Q32">
      <v>129889.1</v>
    </nc>
  </rcc>
  <rcc rId="731" sId="1" numFmtId="4">
    <oc r="R32">
      <f>R71+R210+R226+R234+R255+R280</f>
    </oc>
    <nc r="R32">
      <v>126726.90000000001</v>
    </nc>
  </rcc>
  <rcc rId="732" sId="1" numFmtId="4">
    <oc r="S32">
      <f>S71+S210+S226+S234+S255+S280</f>
    </oc>
    <nc r="S32">
      <v>143160.20000000001</v>
    </nc>
  </rcc>
  <rcc rId="733" sId="1" numFmtId="4">
    <oc r="N33">
      <f>N72+N256</f>
    </oc>
    <nc r="N33">
      <v>493766.8</v>
    </nc>
  </rcc>
  <rcc rId="734" sId="1" numFmtId="4">
    <oc r="O33">
      <f>O72+O256</f>
    </oc>
    <nc r="O33">
      <v>468883.3</v>
    </nc>
  </rcc>
  <rcc rId="735" sId="1" numFmtId="4">
    <oc r="P33">
      <f>P72+P256</f>
    </oc>
    <nc r="P33">
      <v>683996.3</v>
    </nc>
  </rcc>
  <rcc rId="736" sId="1" numFmtId="4">
    <oc r="Q33">
      <f>Q72+Q256</f>
    </oc>
    <nc r="Q33">
      <v>731353.9</v>
    </nc>
  </rcc>
  <rcc rId="737" sId="1" numFmtId="4">
    <oc r="R33">
      <f>R72+R256</f>
    </oc>
    <nc r="R33">
      <v>462870.3</v>
    </nc>
  </rcc>
  <rcc rId="738" sId="1" numFmtId="4">
    <oc r="S33">
      <f>S72+S256</f>
    </oc>
    <nc r="S33">
      <v>477870.3</v>
    </nc>
  </rcc>
  <rcc rId="739" sId="1" numFmtId="4">
    <oc r="N34">
      <f>N73+N257</f>
    </oc>
    <nc r="N34">
      <v>1011814</v>
    </nc>
  </rcc>
  <rcc rId="740" sId="1" numFmtId="4">
    <oc r="O34">
      <f>O73+O257</f>
    </oc>
    <nc r="O34">
      <v>968795.1</v>
    </nc>
  </rcc>
  <rcc rId="741" sId="1" numFmtId="4">
    <oc r="P34">
      <f>P73+P257</f>
    </oc>
    <nc r="P34">
      <v>819484.29999999993</v>
    </nc>
  </rcc>
  <rcc rId="742" sId="1" numFmtId="4">
    <oc r="Q34">
      <f>Q73+Q257</f>
    </oc>
    <nc r="Q34">
      <v>2200709.4</v>
    </nc>
  </rcc>
  <rcc rId="743" sId="1" numFmtId="4">
    <oc r="R34">
      <f>R73+R257</f>
    </oc>
    <nc r="R34">
      <v>1330329.7</v>
    </nc>
  </rcc>
  <rcc rId="744" sId="1" numFmtId="4">
    <oc r="S34">
      <f>S73+S257</f>
    </oc>
    <nc r="S34">
      <v>1080676.7</v>
    </nc>
  </rcc>
  <rcc rId="745" sId="1" numFmtId="4">
    <oc r="N35">
      <f>N74+N258+N207+N281</f>
    </oc>
    <nc r="N35">
      <v>3766769.1999999997</v>
    </nc>
  </rcc>
  <rcc rId="746" sId="1" numFmtId="4">
    <oc r="O35">
      <f>O74+O258+O207+O281</f>
    </oc>
    <nc r="O35">
      <v>3714495.4000000004</v>
    </nc>
  </rcc>
  <rcc rId="747" sId="1" numFmtId="4">
    <oc r="P35">
      <f>P74+P258+P207+P281</f>
    </oc>
    <nc r="P35">
      <v>4621056.2</v>
    </nc>
  </rcc>
  <rcc rId="748" sId="1" numFmtId="4">
    <oc r="Q35">
      <f>Q74+Q258+Q207+Q281</f>
    </oc>
    <nc r="Q35">
      <v>3885485.2</v>
    </nc>
  </rcc>
  <rcc rId="749" sId="1" numFmtId="4">
    <oc r="R35">
      <f>R74+R258+R207+R281</f>
    </oc>
    <nc r="R35">
      <v>3857547.6</v>
    </nc>
  </rcc>
  <rcc rId="750" sId="1" numFmtId="4">
    <oc r="S35">
      <f>S74+S258+S207+S281</f>
    </oc>
    <nc r="S35">
      <v>3986551.5</v>
    </nc>
  </rcc>
  <rcc rId="751" sId="1" numFmtId="4">
    <oc r="N36">
      <f>N75+N211+N227+N235+N259</f>
    </oc>
    <nc r="N36">
      <v>121307</v>
    </nc>
  </rcc>
  <rcc rId="752" sId="1" numFmtId="4">
    <oc r="O36">
      <f>O75+O211+O227+O235+O259</f>
    </oc>
    <nc r="O36">
      <v>119988.2</v>
    </nc>
  </rcc>
  <rcc rId="753" sId="1" numFmtId="4">
    <oc r="P36">
      <f>P75+P211+P227+P235+P259</f>
    </oc>
    <nc r="P36">
      <v>153786.1</v>
    </nc>
  </rcc>
  <rcc rId="754" sId="1" numFmtId="4">
    <oc r="Q36">
      <f>Q75+Q211+Q227+Q235+Q259</f>
    </oc>
    <nc r="Q36">
      <v>158116.9</v>
    </nc>
  </rcc>
  <rcc rId="755" sId="1" numFmtId="4">
    <oc r="R36">
      <f>R75+R211+R227+R235+R259</f>
    </oc>
    <nc r="R36">
      <v>162806.9</v>
    </nc>
  </rcc>
  <rcc rId="756" sId="1" numFmtId="4">
    <oc r="S36">
      <f>S75+S211+S227+S235+S259</f>
    </oc>
    <nc r="S36">
      <v>169170.2</v>
    </nc>
  </rcc>
  <rcc rId="757" sId="1" numFmtId="4">
    <oc r="N37">
      <f>N76</f>
    </oc>
    <nc r="N37">
      <v>0</v>
    </nc>
  </rcc>
  <rcc rId="758" sId="1" numFmtId="4">
    <oc r="O37">
      <f>O76</f>
    </oc>
    <nc r="O37">
      <v>0</v>
    </nc>
  </rcc>
  <rcc rId="759" sId="1" numFmtId="4">
    <oc r="P37">
      <f>P76</f>
    </oc>
    <nc r="P37">
      <v>0</v>
    </nc>
  </rcc>
  <rcc rId="760" sId="1" numFmtId="4">
    <oc r="Q37">
      <f>Q76</f>
    </oc>
    <nc r="Q37">
      <v>0</v>
    </nc>
  </rcc>
  <rcc rId="761" sId="1" numFmtId="4">
    <oc r="R37">
      <f>R76</f>
    </oc>
    <nc r="R37">
      <v>0</v>
    </nc>
  </rcc>
  <rcc rId="762" sId="1" numFmtId="4">
    <oc r="S37">
      <f>S76</f>
    </oc>
    <nc r="S37">
      <v>0</v>
    </nc>
  </rcc>
  <rcc rId="763" sId="1" numFmtId="4">
    <oc r="N38">
      <f>N77</f>
    </oc>
    <nc r="N38">
      <v>7575.4</v>
    </nc>
  </rcc>
  <rcc rId="764" sId="1" numFmtId="4">
    <oc r="O38">
      <f>O77</f>
    </oc>
    <nc r="O38">
      <v>2790.4</v>
    </nc>
  </rcc>
  <rcc rId="765" sId="1" numFmtId="4">
    <oc r="P38">
      <f>P77</f>
    </oc>
    <nc r="P38">
      <v>8990</v>
    </nc>
  </rcc>
  <rcc rId="766" sId="1" numFmtId="4">
    <oc r="Q38">
      <f>Q77</f>
    </oc>
    <nc r="Q38">
      <v>67550.899999999994</v>
    </nc>
  </rcc>
  <rcc rId="767" sId="1" numFmtId="4">
    <oc r="R38">
      <f>R77</f>
    </oc>
    <nc r="R38">
      <v>38888.199999999997</v>
    </nc>
  </rcc>
  <rcc rId="768" sId="1" numFmtId="4">
    <oc r="S38">
      <f>S77</f>
    </oc>
    <nc r="S38">
      <v>39030.699999999997</v>
    </nc>
  </rcc>
  <rcc rId="769" sId="1" numFmtId="4">
    <oc r="N39">
      <f>N78</f>
    </oc>
    <nc r="N39">
      <v>0</v>
    </nc>
  </rcc>
  <rcc rId="770" sId="1" numFmtId="4">
    <oc r="O39">
      <f>O78</f>
    </oc>
    <nc r="O39">
      <v>0</v>
    </nc>
  </rcc>
  <rcc rId="771" sId="1" numFmtId="4">
    <oc r="P39">
      <f>P78</f>
    </oc>
    <nc r="P39">
      <v>7466.5</v>
    </nc>
  </rcc>
  <rcc rId="772" sId="1" numFmtId="4">
    <oc r="Q39">
      <f>Q78</f>
    </oc>
    <nc r="Q39">
      <v>4855.6000000000004</v>
    </nc>
  </rcc>
  <rcc rId="773" sId="1" numFmtId="4">
    <oc r="R39">
      <f>R78</f>
    </oc>
    <nc r="R39">
      <v>0</v>
    </nc>
  </rcc>
  <rcc rId="774" sId="1" numFmtId="4">
    <oc r="S39">
      <f>S78</f>
    </oc>
    <nc r="S39">
      <v>0</v>
    </nc>
  </rcc>
  <rcc rId="775" sId="1" numFmtId="4">
    <oc r="N40">
      <f>N79+N236+N260+N309+N317+N320+N337</f>
    </oc>
    <nc r="N40">
      <v>4355478.4000000004</v>
    </nc>
  </rcc>
  <rcc rId="776" sId="1" numFmtId="4">
    <oc r="O40">
      <f>O79+O236+O260+O309+O317+O320+O337</f>
    </oc>
    <nc r="O40">
      <v>4344591.3000000007</v>
    </nc>
  </rcc>
  <rcc rId="777" sId="1" numFmtId="4">
    <oc r="P40">
      <f>P79+P236+P260+P309+P317+P320+P337</f>
    </oc>
    <nc r="P40">
      <v>5095280.8</v>
    </nc>
  </rcc>
  <rcc rId="778" sId="1" numFmtId="4">
    <oc r="Q40">
      <f>Q79+Q236+Q260+Q309+Q317+Q320+Q337</f>
    </oc>
    <nc r="Q40">
      <v>5232019</v>
    </nc>
  </rcc>
  <rcc rId="779" sId="1" numFmtId="4">
    <oc r="R40">
      <f>R79+R236+R260+R309+R317+R320+R337</f>
    </oc>
    <nc r="R40">
      <v>5802627.6000000006</v>
    </nc>
  </rcc>
  <rcc rId="780" sId="1" numFmtId="4">
    <oc r="S40">
      <f>S79+S236+S260+S309+S317+S320+S337</f>
    </oc>
    <nc r="S40">
      <v>5951582.2000000002</v>
    </nc>
  </rcc>
  <rcc rId="781" sId="1" numFmtId="4">
    <oc r="N41">
      <f>N80+N237+N261+N310+N318+N321+N326+N305+N336</f>
    </oc>
    <nc r="N41">
      <v>6889837.1000000006</v>
    </nc>
  </rcc>
  <rcc rId="782" sId="1" numFmtId="4">
    <oc r="O41">
      <f>O80+O237+O261+O310+O318+O321+O326+O305+O336</f>
    </oc>
    <nc r="O41">
      <v>6736017.9000000004</v>
    </nc>
  </rcc>
  <rcc rId="783" sId="1" numFmtId="4">
    <oc r="P41">
      <f>P80+P237+P261+P310+P318+P321+P326+P305+P336</f>
    </oc>
    <nc r="P41">
      <v>10158665.200000001</v>
    </nc>
  </rcc>
  <rcc rId="784" sId="1" numFmtId="4">
    <oc r="Q41">
      <f>Q80+Q237+Q261+Q310+Q318+Q321+Q326+Q305+Q336</f>
    </oc>
    <nc r="Q41">
      <v>9274028.3999999985</v>
    </nc>
  </rcc>
  <rcc rId="785" sId="1" numFmtId="4">
    <oc r="R41">
      <f>R80+R237+R261+R310+R318+R321+R326+R305+R336</f>
    </oc>
    <nc r="R41">
      <v>8502076.9000000004</v>
    </nc>
  </rcc>
  <rcc rId="786" sId="1" numFmtId="4">
    <oc r="S41">
      <f>S80+S237+S261+S310+S318+S321+S326+S305+S336</f>
    </oc>
    <nc r="S41">
      <v>8340848.7999999998</v>
    </nc>
  </rcc>
  <rcc rId="787" sId="1" numFmtId="4">
    <oc r="N42">
      <f>N81+N238+N262+N311+N322</f>
    </oc>
    <nc r="N42">
      <v>891153.9</v>
    </nc>
  </rcc>
  <rcc rId="788" sId="1" numFmtId="4">
    <oc r="O42">
      <f>O81+O238+O262+O311+O322</f>
    </oc>
    <nc r="O42">
      <v>887646.9</v>
    </nc>
  </rcc>
  <rcc rId="789" sId="1" numFmtId="4">
    <oc r="P42">
      <f>P81+P238+P262+P311+P322</f>
    </oc>
    <nc r="P42">
      <v>1064142.5</v>
    </nc>
  </rcc>
  <rcc rId="790" sId="1" numFmtId="4">
    <oc r="Q42">
      <f>Q81+Q238+Q262+Q311+Q322</f>
    </oc>
    <nc r="Q42">
      <v>1384923.9</v>
    </nc>
  </rcc>
  <rcc rId="791" sId="1" numFmtId="4">
    <oc r="R42">
      <f>R81+R238+R262+R311+R322</f>
    </oc>
    <nc r="R42">
      <v>1505312.0999999999</v>
    </nc>
  </rcc>
  <rcc rId="792" sId="1" numFmtId="4">
    <oc r="S42">
      <f>S81+S238+S262+S311+S322</f>
    </oc>
    <nc r="S42">
      <v>1603824.0999999999</v>
    </nc>
  </rcc>
  <rcc rId="793" sId="1" numFmtId="4">
    <oc r="N43">
      <f>N228</f>
    </oc>
    <nc r="N43">
      <v>1147.5</v>
    </nc>
  </rcc>
  <rcc rId="794" sId="1" numFmtId="4">
    <oc r="O43">
      <f>O228</f>
    </oc>
    <nc r="O43">
      <v>1040.5</v>
    </nc>
  </rcc>
  <rcc rId="795" sId="1" numFmtId="4">
    <oc r="P43">
      <f>P228</f>
    </oc>
    <nc r="P43">
      <v>636.29999999999995</v>
    </nc>
  </rcc>
  <rcc rId="796" sId="1" numFmtId="4">
    <oc r="Q43">
      <f>Q228</f>
    </oc>
    <nc r="Q43">
      <v>1534.7</v>
    </nc>
  </rcc>
  <rcc rId="797" sId="1" numFmtId="4">
    <oc r="R43">
      <f>R228</f>
    </oc>
    <nc r="R43">
      <v>1536.2</v>
    </nc>
  </rcc>
  <rcc rId="798" sId="1" numFmtId="4">
    <oc r="S43">
      <f>S228</f>
    </oc>
    <nc r="S43">
      <v>1537.7</v>
    </nc>
  </rcc>
  <rcc rId="799" sId="1" numFmtId="4">
    <oc r="N44">
      <f>N82+N263+N312+N333</f>
    </oc>
    <nc r="N44">
      <v>117859.6</v>
    </nc>
  </rcc>
  <rcc rId="800" sId="1" numFmtId="4">
    <oc r="O44">
      <f>O82+O263+O312+O333</f>
    </oc>
    <nc r="O44">
      <v>117508.4</v>
    </nc>
  </rcc>
  <rcc rId="801" sId="1" numFmtId="4">
    <oc r="P44">
      <f>P82+P263+P312+P333</f>
    </oc>
    <nc r="P44">
      <v>187217.2</v>
    </nc>
  </rcc>
  <rcc rId="802" sId="1" numFmtId="4">
    <oc r="Q44">
      <f>Q82+Q263+Q312+Q333</f>
    </oc>
    <nc r="Q44">
      <v>139205.79999999999</v>
    </nc>
  </rcc>
  <rcc rId="803" sId="1" numFmtId="4">
    <oc r="R44">
      <f>R82+R263+R312+R333</f>
    </oc>
    <nc r="R44">
      <v>142251.9</v>
    </nc>
  </rcc>
  <rcc rId="804" sId="1" numFmtId="4">
    <oc r="S44">
      <f>S82+S263+S312+S333</f>
    </oc>
    <nc r="S44">
      <v>146561.70000000001</v>
    </nc>
  </rcc>
  <rcc rId="805" sId="1" numFmtId="4">
    <oc r="N45">
      <f>N83+N229+N239+N264+N313+N334</f>
    </oc>
    <nc r="N45">
      <v>673176.5</v>
    </nc>
  </rcc>
  <rcc rId="806" sId="1" numFmtId="4">
    <oc r="O45">
      <f>O83+O229+O239+O264+O313+O334</f>
    </oc>
    <nc r="O45">
      <v>668337.99999999988</v>
    </nc>
  </rcc>
  <rcc rId="807" sId="1" numFmtId="4">
    <oc r="P45">
      <f>P83+P229+P239+P264+P313+P334</f>
    </oc>
    <nc r="P45">
      <v>558986</v>
    </nc>
  </rcc>
  <rcc rId="808" sId="1" numFmtId="4">
    <oc r="Q45">
      <f>Q83+Q229+Q239+Q264+Q313+Q334</f>
    </oc>
    <nc r="Q45">
      <v>911588.39999999991</v>
    </nc>
  </rcc>
  <rcc rId="809" sId="1" numFmtId="4">
    <oc r="R45">
      <f>R83+R229+R239+R264+R313+R334</f>
    </oc>
    <nc r="R45">
      <v>830445.9</v>
    </nc>
  </rcc>
  <rcc rId="810" sId="1" numFmtId="4">
    <oc r="S45">
      <f>S83+S229+S239+S264+S313+S334</f>
    </oc>
    <nc r="S45">
      <v>716075.29999999993</v>
    </nc>
  </rcc>
  <rcc rId="811" sId="1" numFmtId="4">
    <oc r="N46">
      <f>N84+N240+N265+N273+N307</f>
    </oc>
    <nc r="N46">
      <v>746356.9</v>
    </nc>
  </rcc>
  <rcc rId="812" sId="1" numFmtId="4">
    <oc r="O46">
      <f>O84+O240+O265+O273+O307</f>
    </oc>
    <nc r="O46">
      <v>746191.79999999993</v>
    </nc>
  </rcc>
  <rcc rId="813" sId="1" numFmtId="4">
    <oc r="P46">
      <f>P84+P240+P265+P273+P307</f>
    </oc>
    <nc r="P46">
      <v>897355.9</v>
    </nc>
  </rcc>
  <rcc rId="814" sId="1" numFmtId="4">
    <oc r="Q46">
      <f>Q84+Q240+Q265+Q273+Q307</f>
    </oc>
    <nc r="Q46">
      <v>973075.59999999986</v>
    </nc>
  </rcc>
  <rcc rId="815" sId="1" numFmtId="4">
    <oc r="R46">
      <f>R84+R240+R265+R273+R307</f>
    </oc>
    <nc r="R46">
      <v>1013477.7</v>
    </nc>
  </rcc>
  <rcc rId="816" sId="1" numFmtId="4">
    <oc r="S46">
      <f>S84+S240+S265+S273+S307</f>
    </oc>
    <nc r="S46">
      <v>1073376.3999999999</v>
    </nc>
  </rcc>
  <rcc rId="817" sId="1" numFmtId="4">
    <oc r="N47">
      <f>N85+N230+N266</f>
    </oc>
    <nc r="N47">
      <v>20258.2</v>
    </nc>
  </rcc>
  <rcc rId="818" sId="1" numFmtId="4">
    <oc r="O47">
      <f>O85+O230+O266</f>
    </oc>
    <nc r="O47">
      <v>20209.5</v>
    </nc>
  </rcc>
  <rcc rId="819" sId="1" numFmtId="4">
    <oc r="P47">
      <f>P85+P230+P266</f>
    </oc>
    <nc r="P47">
      <v>22997</v>
    </nc>
  </rcc>
  <rcc rId="820" sId="1" numFmtId="4">
    <oc r="Q47">
      <f>Q85+Q230+Q266</f>
    </oc>
    <nc r="Q47">
      <v>23245.5</v>
    </nc>
  </rcc>
  <rcc rId="821" sId="1" numFmtId="4">
    <oc r="R47">
      <f>R85+R230+R266</f>
    </oc>
    <nc r="R47">
      <v>24180.7</v>
    </nc>
  </rcc>
  <rcc rId="822" sId="1" numFmtId="4">
    <oc r="S47">
      <f>S85+S230+S266</f>
    </oc>
    <nc r="S47">
      <v>25040.2</v>
    </nc>
  </rcc>
  <rcc rId="823" sId="1" numFmtId="4">
    <oc r="N48">
      <f>N267</f>
    </oc>
    <nc r="N48">
      <v>32702</v>
    </nc>
  </rcc>
  <rcc rId="824" sId="1" numFmtId="4">
    <oc r="O48">
      <f>O267</f>
    </oc>
    <nc r="O48">
      <v>32364</v>
    </nc>
  </rcc>
  <rcc rId="825" sId="1" numFmtId="4">
    <oc r="P48">
      <f>P267</f>
    </oc>
    <nc r="P48">
      <v>33800</v>
    </nc>
  </rcc>
  <rcc rId="826" sId="1" numFmtId="4">
    <oc r="Q48">
      <f>Q267</f>
    </oc>
    <nc r="Q48">
      <v>35002</v>
    </nc>
  </rcc>
  <rcc rId="827" sId="1" numFmtId="4">
    <oc r="R48">
      <f>R267</f>
    </oc>
    <nc r="R48">
      <v>35002</v>
    </nc>
  </rcc>
  <rcc rId="828" sId="1" numFmtId="4">
    <oc r="S48">
      <f>S267</f>
    </oc>
    <nc r="S48">
      <v>35002</v>
    </nc>
  </rcc>
  <rcc rId="829" sId="1" numFmtId="4">
    <oc r="N49">
      <f>N86+N268+N295+N296+N297+N323</f>
    </oc>
    <nc r="N49">
      <v>42493.1</v>
    </nc>
  </rcc>
  <rcc rId="830" sId="1" numFmtId="4">
    <oc r="O49">
      <f>O86+O268+O295+O296+O297+O323</f>
    </oc>
    <nc r="O49">
      <v>40655.799999999996</v>
    </nc>
  </rcc>
  <rcc rId="831" sId="1" numFmtId="4">
    <oc r="P49">
      <f>P86+P268+P295+P296+P297+P323</f>
    </oc>
    <nc r="P49">
      <v>49327.7</v>
    </nc>
  </rcc>
  <rcc rId="832" sId="1" numFmtId="4">
    <oc r="Q49">
      <f>Q86+Q268+Q295+Q296+Q297+Q323</f>
    </oc>
    <nc r="Q49">
      <v>78811.899999999994</v>
    </nc>
  </rcc>
  <rcc rId="833" sId="1" numFmtId="4">
    <oc r="R49">
      <f>R86+R268+R295+R296+R297+R323</f>
    </oc>
    <nc r="R49">
      <v>55376.5</v>
    </nc>
  </rcc>
  <rcc rId="834" sId="1" numFmtId="4">
    <oc r="S49">
      <f>S86+S268+S295+S296+S297+S323</f>
    </oc>
    <nc r="S49">
      <v>64057.3</v>
    </nc>
  </rcc>
  <rcc rId="835" sId="1" numFmtId="4">
    <oc r="N50">
      <f>N306+N298+N327+N331</f>
    </oc>
    <nc r="N50">
      <v>75767.599999999991</v>
    </nc>
  </rcc>
  <rcc rId="836" sId="1" numFmtId="4">
    <oc r="O50">
      <f>O306+O298+O327+O331</f>
    </oc>
    <nc r="O50">
      <v>64957.500000000007</v>
    </nc>
  </rcc>
  <rcc rId="837" sId="1" numFmtId="4">
    <oc r="P50">
      <f>P306+P298+P327+P331</f>
    </oc>
    <nc r="P50">
      <v>103438.50000000001</v>
    </nc>
  </rcc>
  <rcc rId="838" sId="1" numFmtId="4">
    <oc r="Q50">
      <f>Q306+Q298+Q327+Q331</f>
    </oc>
    <nc r="Q50">
      <v>82579.499999999985</v>
    </nc>
  </rcc>
  <rcc rId="839" sId="1" numFmtId="4">
    <oc r="R50">
      <f>R306+R298+R327+R331</f>
    </oc>
    <nc r="R50">
      <v>81619.499999999985</v>
    </nc>
  </rcc>
  <rcc rId="840" sId="1" numFmtId="4">
    <oc r="S50">
      <f>S306+S298+S327+S331</f>
    </oc>
    <nc r="S50">
      <v>82164.800000000003</v>
    </nc>
  </rcc>
  <rcc rId="841" sId="1" numFmtId="4">
    <oc r="N51">
      <f>N87+N314</f>
    </oc>
    <nc r="N51">
      <v>0</v>
    </nc>
  </rcc>
  <rcc rId="842" sId="1" numFmtId="4">
    <oc r="O51">
      <f>O87+O314</f>
    </oc>
    <nc r="O51">
      <v>0</v>
    </nc>
  </rcc>
  <rcc rId="843" sId="1" numFmtId="4">
    <oc r="P51">
      <f>P87+P314</f>
    </oc>
    <nc r="P51">
      <v>11581.1</v>
    </nc>
  </rcc>
  <rcc rId="844" sId="1" numFmtId="4">
    <oc r="Q51">
      <f>Q87+Q314</f>
    </oc>
    <nc r="Q51">
      <v>15304.6</v>
    </nc>
  </rcc>
  <rcc rId="845" sId="1" numFmtId="4">
    <oc r="R51">
      <f>R87+R314</f>
    </oc>
    <nc r="R51">
      <v>15913</v>
    </nc>
  </rcc>
  <rcc rId="846" sId="1" numFmtId="4">
    <oc r="S51">
      <f>S87+S314</f>
    </oc>
    <nc r="S51">
      <v>16545.400000000001</v>
    </nc>
  </rcc>
  <rcc rId="847" sId="1" numFmtId="4">
    <oc r="N52">
      <f>N88+N241+N269</f>
    </oc>
    <nc r="N52">
      <v>210612.9</v>
    </nc>
  </rcc>
  <rcc rId="848" sId="1" numFmtId="4">
    <oc r="O52">
      <f>O88+O241+O269</f>
    </oc>
    <nc r="O52">
      <v>210431.69999999998</v>
    </nc>
  </rcc>
  <rcc rId="849" sId="1" numFmtId="4">
    <oc r="P52">
      <f>P88+P241+P269</f>
    </oc>
    <nc r="P52">
      <v>191895</v>
    </nc>
  </rcc>
  <rcc rId="850" sId="1" numFmtId="4">
    <oc r="Q52">
      <f>Q88+Q241+Q269</f>
    </oc>
    <nc r="Q52">
      <v>189315.1</v>
    </nc>
  </rcc>
  <rcc rId="851" sId="1" numFmtId="4">
    <oc r="R52">
      <f>R88+R241+R269</f>
    </oc>
    <nc r="R52">
      <v>195162.6</v>
    </nc>
  </rcc>
  <rcc rId="852" sId="1" numFmtId="4">
    <oc r="S52">
      <f>S88+S241+S269</f>
    </oc>
    <nc r="S52">
      <v>199230.8</v>
    </nc>
  </rcc>
  <rcc rId="853" sId="1" numFmtId="4">
    <oc r="N53">
      <f>N89+N242+N315</f>
    </oc>
    <nc r="N53">
      <v>461773.69999999995</v>
    </nc>
  </rcc>
  <rcc rId="854" sId="1" numFmtId="4">
    <oc r="O53">
      <f>O89+O242+O315</f>
    </oc>
    <nc r="O53">
      <v>460753.5</v>
    </nc>
  </rcc>
  <rcc rId="855" sId="1" numFmtId="4">
    <oc r="P53">
      <f>P89+P242+P315</f>
    </oc>
    <nc r="P53">
      <v>528916.80000000005</v>
    </nc>
  </rcc>
  <rcc rId="856" sId="1" numFmtId="4">
    <oc r="Q53">
      <f>Q89+Q242+Q315</f>
    </oc>
    <nc r="Q53">
      <v>647609.5</v>
    </nc>
  </rcc>
  <rcc rId="857" sId="1" numFmtId="4">
    <oc r="R53">
      <f>R89+R242+R315</f>
    </oc>
    <nc r="R53">
      <v>592909.69999999995</v>
    </nc>
  </rcc>
  <rcc rId="858" sId="1" numFmtId="4">
    <oc r="S53">
      <f>S89+S242+S315</f>
    </oc>
    <nc r="S53">
      <v>611641.69999999995</v>
    </nc>
  </rcc>
  <rcc rId="859" sId="1" numFmtId="4">
    <oc r="N54">
      <f>N270</f>
    </oc>
    <nc r="N54">
      <v>17200.2</v>
    </nc>
  </rcc>
  <rcc rId="860" sId="1" numFmtId="4">
    <oc r="O54">
      <f>O270</f>
    </oc>
    <nc r="O54">
      <v>17022.5</v>
    </nc>
  </rcc>
  <rcc rId="861" sId="1" numFmtId="4">
    <oc r="P54">
      <f>P270</f>
    </oc>
    <nc r="P54">
      <v>23212.5</v>
    </nc>
  </rcc>
  <rcc rId="862" sId="1" numFmtId="4">
    <oc r="Q54">
      <f>Q270</f>
    </oc>
    <nc r="Q54">
      <v>23599.200000000001</v>
    </nc>
  </rcc>
  <rcc rId="863" sId="1" numFmtId="4">
    <oc r="R54">
      <f>R270</f>
    </oc>
    <nc r="R54">
      <v>24692</v>
    </nc>
  </rcc>
  <rcc rId="864" sId="1" numFmtId="4">
    <oc r="S54">
      <f>S270</f>
    </oc>
    <nc r="S54">
      <v>25605.7</v>
    </nc>
  </rcc>
  <rcc rId="865" sId="1" numFmtId="4">
    <oc r="N55">
      <f>N219</f>
    </oc>
    <nc r="N55">
      <v>0</v>
    </nc>
  </rcc>
  <rcc rId="866" sId="1" numFmtId="4">
    <oc r="O55">
      <f>O219</f>
    </oc>
    <nc r="O55">
      <v>0</v>
    </nc>
  </rcc>
  <rcc rId="867" sId="1" numFmtId="4">
    <oc r="P55">
      <f>P219</f>
    </oc>
    <nc r="P55">
      <v>0</v>
    </nc>
  </rcc>
  <rcc rId="868" sId="1" numFmtId="4">
    <oc r="Q55">
      <f>Q219</f>
    </oc>
    <nc r="Q55">
      <v>0</v>
    </nc>
  </rcc>
  <rcc rId="869" sId="1" numFmtId="4">
    <oc r="R55">
      <f>R219</f>
    </oc>
    <nc r="R55">
      <v>0</v>
    </nc>
  </rcc>
  <rcc rId="870" sId="1" numFmtId="4">
    <oc r="S55">
      <f>S219</f>
    </oc>
    <nc r="S55">
      <v>0</v>
    </nc>
  </rcc>
  <rcc rId="871" sId="1" numFmtId="4">
    <oc r="N56">
      <f>N300</f>
    </oc>
    <nc r="N56">
      <v>316189.09999999998</v>
    </nc>
  </rcc>
  <rcc rId="872" sId="1" numFmtId="4">
    <oc r="O56">
      <f>O300</f>
    </oc>
    <nc r="O56">
      <v>181112.1</v>
    </nc>
  </rcc>
  <rcc rId="873" sId="1" numFmtId="4">
    <oc r="P56">
      <f>P300</f>
    </oc>
    <nc r="P56">
      <v>558814.30000000005</v>
    </nc>
  </rcc>
  <rcc rId="874" sId="1" numFmtId="4">
    <oc r="Q56">
      <f>Q300</f>
    </oc>
    <nc r="Q56">
      <v>1255192.3</v>
    </nc>
  </rcc>
  <rcc rId="875" sId="1" numFmtId="4">
    <oc r="R56">
      <f>R300</f>
    </oc>
    <nc r="R56">
      <v>2208108.1</v>
    </nc>
  </rcc>
  <rcc rId="876" sId="1" numFmtId="4">
    <oc r="S56">
      <f>S300</f>
    </oc>
    <nc r="S56">
      <v>2896845.4</v>
    </nc>
  </rcc>
  <rcc rId="877" sId="1" numFmtId="4">
    <oc r="N57">
      <f>N345</f>
    </oc>
    <nc r="N57">
      <v>105249.9</v>
    </nc>
  </rcc>
  <rcc rId="878" sId="1" numFmtId="4">
    <oc r="O57">
      <f>O345</f>
    </oc>
    <nc r="O57">
      <v>105249.9</v>
    </nc>
  </rcc>
  <rcc rId="879" sId="1" numFmtId="4">
    <oc r="P57">
      <f>P345</f>
    </oc>
    <nc r="P57">
      <v>180081.4</v>
    </nc>
  </rcc>
  <rcc rId="880" sId="1" numFmtId="4">
    <oc r="Q57">
      <f>Q345</f>
    </oc>
    <nc r="Q57">
      <v>150043.6</v>
    </nc>
  </rcc>
  <rcc rId="881" sId="1" numFmtId="4">
    <oc r="R57">
      <f>R345</f>
    </oc>
    <nc r="R57">
      <v>278230.40000000002</v>
    </nc>
  </rcc>
  <rcc rId="882" sId="1" numFmtId="4">
    <oc r="S57">
      <f>S345</f>
    </oc>
    <nc r="S57">
      <v>310046</v>
    </nc>
  </rcc>
  <rcc rId="883" sId="1" numFmtId="4">
    <oc r="N58">
      <f>SUM(N59:N89)</f>
    </oc>
    <nc r="N58">
      <v>17398363.399999999</v>
    </nc>
  </rcc>
  <rcc rId="884" sId="1" numFmtId="4">
    <oc r="O58">
      <f>SUM(O59:O89)</f>
    </oc>
    <nc r="O58">
      <v>16910945.199999996</v>
    </nc>
  </rcc>
  <rcc rId="885" sId="1" numFmtId="4">
    <oc r="P58">
      <f>SUM(P59:P89)</f>
    </oc>
    <nc r="P58">
      <v>22880117.500000007</v>
    </nc>
  </rcc>
  <rcc rId="886" sId="1" numFmtId="4">
    <oc r="Q58">
      <f>SUM(Q59:Q89)</f>
    </oc>
    <nc r="Q58">
      <v>18864335.100000001</v>
    </nc>
  </rcc>
  <rcc rId="887" sId="1" numFmtId="4">
    <oc r="R58">
      <f>SUM(R59:R89)</f>
    </oc>
    <nc r="R58">
      <v>16353556.699999996</v>
    </nc>
  </rcc>
  <rcc rId="888" sId="1" numFmtId="4">
    <oc r="S58">
      <f>SUM(S59:S89)</f>
    </oc>
    <nc r="S58">
      <v>15183851.9</v>
    </nc>
  </rcc>
  <rcc rId="889" sId="1" numFmtId="4">
    <oc r="N59">
      <f>N197</f>
    </oc>
    <nc r="N59">
      <v>0</v>
    </nc>
  </rcc>
  <rcc rId="890" sId="1" numFmtId="4">
    <oc r="O59">
      <f>O197</f>
    </oc>
    <nc r="O59">
      <v>0</v>
    </nc>
  </rcc>
  <rcc rId="891" sId="1" numFmtId="4">
    <oc r="P59">
      <f>P197</f>
    </oc>
    <nc r="P59">
      <v>0</v>
    </nc>
  </rcc>
  <rcc rId="892" sId="1" numFmtId="4">
    <oc r="Q59">
      <f>Q197</f>
    </oc>
    <nc r="Q59">
      <v>0</v>
    </nc>
  </rcc>
  <rcc rId="893" sId="1" numFmtId="4">
    <oc r="R59">
      <f>R197</f>
    </oc>
    <nc r="R59">
      <v>0</v>
    </nc>
  </rcc>
  <rcc rId="894" sId="1" numFmtId="4">
    <oc r="S59">
      <f>S197</f>
    </oc>
    <nc r="S59">
      <v>0</v>
    </nc>
  </rcc>
  <rcc rId="895" sId="1" numFmtId="4">
    <oc r="N61">
      <f>N114</f>
    </oc>
    <nc r="N61">
      <v>0</v>
    </nc>
  </rcc>
  <rcc rId="896" sId="1" numFmtId="4">
    <oc r="O61">
      <f>O114+O247</f>
    </oc>
    <nc r="O61">
      <v>0</v>
    </nc>
  </rcc>
  <rcc rId="897" sId="1" numFmtId="4">
    <oc r="P61">
      <f>P114</f>
    </oc>
    <nc r="P61">
      <v>0</v>
    </nc>
  </rcc>
  <rcc rId="898" sId="1" numFmtId="4">
    <oc r="Q61">
      <f>Q114</f>
    </oc>
    <nc r="Q61">
      <v>0</v>
    </nc>
  </rcc>
  <rcc rId="899" sId="1" numFmtId="4">
    <oc r="R61">
      <f>R114</f>
    </oc>
    <nc r="R61">
      <v>0</v>
    </nc>
  </rcc>
  <rcc rId="900" sId="1" numFmtId="4">
    <oc r="S61">
      <f>S114</f>
    </oc>
    <nc r="S61">
      <v>0</v>
    </nc>
  </rcc>
  <rcc rId="901" sId="1" numFmtId="4">
    <oc r="N62">
      <f>N94+N115+N108+N144+N155+N157+N168+N182+N189+N105+N148</f>
    </oc>
    <nc r="N62">
      <v>192180.3</v>
    </nc>
  </rcc>
  <rcc rId="902" sId="1" numFmtId="4">
    <oc r="O62">
      <f>O94+O115+O108+O144+O155+O157+O168+O182+O189+O105+O148</f>
    </oc>
    <nc r="O62">
      <v>165974</v>
    </nc>
  </rcc>
  <rcc rId="903" sId="1" numFmtId="4">
    <oc r="P62">
      <f>P94+P115+P108+P144+P155+P157+P168+P182+P189+P105+P148</f>
    </oc>
    <nc r="P62">
      <v>173901.4</v>
    </nc>
  </rcc>
  <rcc rId="904" sId="1" numFmtId="4">
    <oc r="Q62">
      <f>Q94+Q115+Q108+Q144+Q155+Q157+Q168+Q182+Q189+Q105+Q148</f>
    </oc>
    <nc r="Q62">
      <v>178420.69999999998</v>
    </nc>
  </rcc>
  <rcc rId="905" sId="1" numFmtId="4">
    <oc r="R62">
      <f>R94+R115+R108+R144+R155+R157+R168+R182+R189+R105</f>
    </oc>
    <nc r="R62">
      <v>172346.80000000002</v>
    </nc>
  </rcc>
  <rcc rId="906" sId="1" numFmtId="4">
    <oc r="S62">
      <f>S94+S115+S108+S144+S155+S157+S168+S182+S189+S105</f>
    </oc>
    <nc r="S62">
      <v>178695</v>
    </nc>
  </rcc>
  <rcc rId="907" sId="1" numFmtId="4">
    <oc r="N64">
      <f>N116+N171+N174+N179</f>
    </oc>
    <nc r="N64">
      <v>3709.8</v>
    </nc>
  </rcc>
  <rcc rId="908" sId="1" numFmtId="4">
    <oc r="O64">
      <f>O116+O171+O174+O179</f>
    </oc>
    <nc r="O64">
      <v>3709.7</v>
    </nc>
  </rcc>
  <rcc rId="909" sId="1" numFmtId="4">
    <oc r="P64">
      <f>P116+P171+P174+P179</f>
    </oc>
    <nc r="P64">
      <v>16588.599999999999</v>
    </nc>
  </rcc>
  <rcc rId="910" sId="1" numFmtId="4">
    <oc r="Q64">
      <f>Q116+Q171+Q174+Q179</f>
    </oc>
    <nc r="Q64">
      <v>55387.4</v>
    </nc>
  </rcc>
  <rcc rId="911" sId="1" numFmtId="4">
    <oc r="R64">
      <f>R116+R171+R174+R179</f>
    </oc>
    <nc r="R64">
      <v>55110.8</v>
    </nc>
  </rcc>
  <rcc rId="912" sId="1" numFmtId="4">
    <oc r="S64">
      <f>S116+S171+S174+S179</f>
    </oc>
    <nc r="S64">
      <v>54632.6</v>
    </nc>
  </rcc>
  <rcc rId="913" sId="1" numFmtId="4">
    <oc r="N65">
      <f>N172+N117+N175+N180+N133</f>
    </oc>
    <nc r="N65">
      <v>179178.7</v>
    </nc>
  </rcc>
  <rcc rId="914" sId="1" numFmtId="4">
    <oc r="O65">
      <f>O172+O117+O175+O180+O133</f>
    </oc>
    <nc r="O65">
      <v>176514.9</v>
    </nc>
  </rcc>
  <rcc rId="915" sId="1" numFmtId="4">
    <oc r="P65">
      <f>P172+P117+P175+P180+P133</f>
    </oc>
    <nc r="P65">
      <v>198821.1</v>
    </nc>
  </rcc>
  <rcc rId="916" sId="1" numFmtId="4">
    <oc r="Q65">
      <f>Q172+Q117+Q175+Q180+Q133</f>
    </oc>
    <nc r="Q65">
      <v>216458.19999999998</v>
    </nc>
  </rcc>
  <rcc rId="917" sId="1" numFmtId="4">
    <oc r="R65">
      <f>R172+R117+R175+R180+R133</f>
    </oc>
    <nc r="R65">
      <v>233135.19999999998</v>
    </nc>
  </rcc>
  <rcc rId="918" sId="1" numFmtId="4">
    <oc r="S65">
      <f>S172+S117+S175+S180+S133</f>
    </oc>
    <nc r="S65">
      <v>245231.19999999998</v>
    </nc>
  </rcc>
  <rcc rId="919" sId="1" numFmtId="4">
    <oc r="N66">
      <f>N109+N130</f>
    </oc>
    <nc r="N66">
      <v>4730</v>
    </nc>
  </rcc>
  <rcc rId="920" sId="1" numFmtId="4">
    <oc r="O66">
      <f>O109+O130</f>
    </oc>
    <nc r="O66">
      <v>4702.8999999999996</v>
    </nc>
  </rcc>
  <rcc rId="921" sId="1" numFmtId="4">
    <oc r="P66">
      <f>P109+P130</f>
    </oc>
    <nc r="P66">
      <v>44802.299999999996</v>
    </nc>
  </rcc>
  <rcc rId="922" sId="1" numFmtId="4">
    <oc r="Q66">
      <f>Q109+Q130</f>
    </oc>
    <nc r="Q66">
      <v>81549.5</v>
    </nc>
  </rcc>
  <rcc rId="923" sId="1" numFmtId="4">
    <oc r="R66">
      <f>R109+R130</f>
    </oc>
    <nc r="R66">
      <v>60420</v>
    </nc>
  </rcc>
  <rcc rId="924" sId="1" numFmtId="4">
    <oc r="S66">
      <f>S109+S130</f>
    </oc>
    <nc r="S66">
      <v>60420.100000000006</v>
    </nc>
  </rcc>
  <rcc rId="925" sId="1" numFmtId="4">
    <oc r="N67">
      <f>N162+N166+N95</f>
    </oc>
    <nc r="N67">
      <v>1528.8</v>
    </nc>
  </rcc>
  <rcc rId="926" sId="1" numFmtId="4">
    <oc r="O67">
      <f>O162+O166+O95</f>
    </oc>
    <nc r="O67">
      <v>1296.8</v>
    </nc>
  </rcc>
  <rcc rId="927" sId="1" numFmtId="4">
    <oc r="P67">
      <f>P162+P166+P95</f>
    </oc>
    <nc r="P67">
      <v>1365</v>
    </nc>
  </rcc>
  <rcc rId="928" sId="1" numFmtId="4">
    <oc r="Q67">
      <f>Q162+Q166+Q95</f>
    </oc>
    <nc r="Q67">
      <v>2530.3000000000002</v>
    </nc>
  </rcc>
  <rcc rId="929" sId="1" numFmtId="4">
    <oc r="R67">
      <f>R162+R166+R95</f>
    </oc>
    <nc r="R67">
      <v>2447.8000000000002</v>
    </nc>
  </rcc>
  <rcc rId="930" sId="1" numFmtId="4">
    <oc r="S67">
      <f>S162+S166+S95</f>
    </oc>
    <nc r="S67">
      <v>2447.8000000000002</v>
    </nc>
  </rcc>
  <rcc rId="931" sId="1" numFmtId="4">
    <oc r="N68">
      <f>N106+N118</f>
    </oc>
    <nc r="N68">
      <v>1508655.1</v>
    </nc>
  </rcc>
  <rcc rId="932" sId="1" numFmtId="4">
    <oc r="O68">
      <f>O106+O118</f>
    </oc>
    <nc r="O68">
      <v>1485881.3</v>
    </nc>
  </rcc>
  <rcc rId="933" sId="1" numFmtId="4">
    <oc r="P68">
      <f>P106+P118</f>
    </oc>
    <nc r="P68">
      <v>3006589.8</v>
    </nc>
  </rcc>
  <rcc rId="934" sId="1" numFmtId="4">
    <oc r="Q68">
      <f>Q106+Q118</f>
    </oc>
    <nc r="Q68">
      <v>2035869.4</v>
    </nc>
  </rcc>
  <rcc rId="935" sId="1" numFmtId="4">
    <oc r="R68">
      <f>R106+R118</f>
    </oc>
    <nc r="R68">
      <v>1948072.2</v>
    </nc>
  </rcc>
  <rcc rId="936" sId="1" numFmtId="4">
    <oc r="S68">
      <f>S106+S118</f>
    </oc>
    <nc r="S68">
      <v>1948072.2</v>
    </nc>
  </rcc>
  <rcc rId="937" sId="1" numFmtId="4">
    <oc r="N69">
      <f>N100+N119</f>
    </oc>
    <nc r="N69">
      <v>3971743</v>
    </nc>
  </rcc>
  <rcc rId="938" sId="1" numFmtId="4">
    <oc r="O69">
      <f>O100+O119</f>
    </oc>
    <nc r="O69">
      <v>3799388.4</v>
    </nc>
  </rcc>
  <rcc rId="939" sId="1" numFmtId="4">
    <oc r="P69">
      <f>P100+P119</f>
    </oc>
    <nc r="P69">
      <v>4723326.5</v>
    </nc>
  </rcc>
  <rcc rId="940" sId="1" numFmtId="4">
    <oc r="Q69">
      <f>Q100+Q119</f>
    </oc>
    <nc r="Q69">
      <v>1891473.5</v>
    </nc>
  </rcc>
  <rcc rId="941" sId="1" numFmtId="4">
    <oc r="R69">
      <f>R100+R119</f>
    </oc>
    <nc r="R69">
      <v>1567733.4</v>
    </nc>
  </rcc>
  <rcc rId="942" sId="1" numFmtId="4">
    <oc r="S69">
      <f>S100+S119</f>
    </oc>
    <nc r="S69">
      <v>1405252.2</v>
    </nc>
  </rcc>
  <rcc rId="943" sId="1" numFmtId="4">
    <oc r="N71">
      <f>N110+N165+N183+N96</f>
    </oc>
    <nc r="N71">
      <v>39686.9</v>
    </nc>
  </rcc>
  <rcc rId="944" sId="1" numFmtId="4">
    <oc r="O71">
      <f>O110+O165+O183+O96</f>
    </oc>
    <nc r="O71">
      <v>39254.6</v>
    </nc>
  </rcc>
  <rcc rId="945" sId="1" numFmtId="4">
    <oc r="P71">
      <f>P110+P165+P183+P96</f>
    </oc>
    <nc r="P71">
      <v>3694.5</v>
    </nc>
  </rcc>
  <rcc rId="946" sId="1" numFmtId="4">
    <oc r="Q71">
      <f>Q110+Q165+Q183+Q96</f>
    </oc>
    <nc r="Q71">
      <v>9061.2000000000007</v>
    </nc>
  </rcc>
  <rcc rId="947" sId="1" numFmtId="4">
    <oc r="R71">
      <f>R110+R165+R183+R96</f>
    </oc>
    <nc r="R71">
      <v>5980</v>
    </nc>
  </rcc>
  <rcc rId="948" sId="1" numFmtId="4">
    <oc r="S71">
      <f>S110+S165+S183+S96</f>
    </oc>
    <nc r="S71">
      <v>17887.8</v>
    </nc>
  </rcc>
  <rcc rId="949" sId="1" numFmtId="4">
    <oc r="N72">
      <f>N102+N120</f>
    </oc>
    <nc r="N72">
      <v>493766.8</v>
    </nc>
  </rcc>
  <rcc rId="950" sId="1" numFmtId="4">
    <oc r="O72">
      <f>O102+O120</f>
    </oc>
    <nc r="O72">
      <v>468883.3</v>
    </nc>
  </rcc>
  <rcc rId="951" sId="1" numFmtId="4">
    <oc r="P72">
      <f>P102+P120</f>
    </oc>
    <nc r="P72">
      <v>683996.3</v>
    </nc>
  </rcc>
  <rcc rId="952" sId="1" numFmtId="4">
    <oc r="Q72">
      <f>Q102+Q120</f>
    </oc>
    <nc r="Q72">
      <v>731353.9</v>
    </nc>
  </rcc>
  <rcc rId="953" sId="1" numFmtId="4">
    <oc r="R72">
      <f>R102+R120</f>
    </oc>
    <nc r="R72">
      <v>462870.3</v>
    </nc>
  </rcc>
  <rcc rId="954" sId="1" numFmtId="4">
    <oc r="S72">
      <f>S102+S120</f>
    </oc>
    <nc r="S72">
      <v>477870.3</v>
    </nc>
  </rcc>
  <rcc rId="955" sId="1" numFmtId="4">
    <oc r="N73">
      <f>N97+N103+N121</f>
    </oc>
    <nc r="N73">
      <v>1011814</v>
    </nc>
  </rcc>
  <rcc rId="956" sId="1" numFmtId="4">
    <oc r="O73">
      <f>O97+O103+O121</f>
    </oc>
    <nc r="O73">
      <v>968795.1</v>
    </nc>
  </rcc>
  <rcc rId="957" sId="1" numFmtId="4">
    <oc r="P73">
      <f>P97+P121</f>
    </oc>
    <nc r="P73">
      <v>819484.29999999993</v>
    </nc>
  </rcc>
  <rcc rId="958" sId="1" numFmtId="4">
    <oc r="Q73">
      <f>Q97+Q103+Q121</f>
    </oc>
    <nc r="Q73">
      <v>2200709.4</v>
    </nc>
  </rcc>
  <rcc rId="959" sId="1" numFmtId="4">
    <oc r="R73">
      <f>R97+R103+R121</f>
    </oc>
    <nc r="R73">
      <v>1330329.7</v>
    </nc>
  </rcc>
  <rcc rId="960" sId="1" numFmtId="4">
    <oc r="S73">
      <f>S97+S103+S121</f>
    </oc>
    <nc r="S73">
      <v>1080676.7</v>
    </nc>
  </rcc>
  <rcc rId="961" sId="1" numFmtId="4">
    <oc r="N74">
      <f>N158+N163+N122+N153</f>
    </oc>
    <nc r="N74">
      <v>3076848.8</v>
    </nc>
  </rcc>
  <rcc rId="962" sId="1" numFmtId="4">
    <oc r="O74">
      <f>O158+O163+O122</f>
    </oc>
    <nc r="O74">
      <v>3033082.1</v>
    </nc>
  </rcc>
  <rcc rId="963" sId="1" numFmtId="4">
    <oc r="P74">
      <f>P158+P163+P122+P153</f>
    </oc>
    <nc r="P74">
      <v>3849691.8000000003</v>
    </nc>
  </rcc>
  <rcc rId="964" sId="1" numFmtId="4">
    <oc r="Q74">
      <f>Q158+Q163+Q122+Q153</f>
    </oc>
    <nc r="Q74">
      <v>3083442.4</v>
    </nc>
  </rcc>
  <rcc rId="965" sId="1" numFmtId="4">
    <oc r="R74">
      <f>R158+R163+R122+R153</f>
    </oc>
    <nc r="R74">
      <v>3032463.5</v>
    </nc>
  </rcc>
  <rcc rId="966" sId="1" numFmtId="4">
    <oc r="S74">
      <f>S158+S163+S122+S153</f>
    </oc>
    <nc r="S74">
      <v>3135631.3000000003</v>
    </nc>
  </rcc>
  <rcc rId="967" sId="1" numFmtId="4">
    <oc r="N75">
      <f>N164</f>
    </oc>
    <nc r="N75">
      <v>86558.3</v>
    </nc>
  </rcc>
  <rcc rId="968" sId="1" numFmtId="4">
    <oc r="O75">
      <f>O164</f>
    </oc>
    <nc r="O75">
      <v>85700.4</v>
    </nc>
  </rcc>
  <rcc rId="969" sId="1" numFmtId="4">
    <oc r="P75">
      <f>P164+P103</f>
    </oc>
    <nc r="P75">
      <v>114782.1</v>
    </nc>
  </rcc>
  <rcc rId="970" sId="1" numFmtId="4">
    <oc r="Q75">
      <f>Q164</f>
    </oc>
    <nc r="Q75">
      <v>113794</v>
    </nc>
  </rcc>
  <rcc rId="971" sId="1" numFmtId="4">
    <oc r="R75">
      <f>R164</f>
    </oc>
    <nc r="R75">
      <v>115552.2</v>
    </nc>
  </rcc>
  <rcc rId="972" sId="1" numFmtId="4">
    <oc r="S75">
      <f>S164</f>
    </oc>
    <nc r="S75">
      <v>121460</v>
    </nc>
  </rcc>
  <rcc rId="973" sId="1" numFmtId="4">
    <oc r="N76">
      <f>N123</f>
    </oc>
    <nc r="N76">
      <v>0</v>
    </nc>
  </rcc>
  <rcc rId="974" sId="1" numFmtId="4">
    <oc r="O76">
      <f>O123</f>
    </oc>
    <nc r="O76">
      <v>0</v>
    </nc>
  </rcc>
  <rcc rId="975" sId="1" numFmtId="4">
    <oc r="P76">
      <f>P123</f>
    </oc>
    <nc r="P76">
      <v>0</v>
    </nc>
  </rcc>
  <rcc rId="976" sId="1" numFmtId="4">
    <oc r="Q76">
      <f>Q123</f>
    </oc>
    <nc r="Q76">
      <v>0</v>
    </nc>
  </rcc>
  <rcc rId="977" sId="1" numFmtId="4">
    <oc r="R76">
      <f>R123</f>
    </oc>
    <nc r="R76">
      <v>0</v>
    </nc>
  </rcc>
  <rcc rId="978" sId="1" numFmtId="4">
    <oc r="S76">
      <f>S123</f>
    </oc>
    <nc r="S76">
      <v>0</v>
    </nc>
  </rcc>
  <rcc rId="979" sId="1" numFmtId="4">
    <oc r="N77">
      <f>N135+N124</f>
    </oc>
    <nc r="N77">
      <v>7575.4</v>
    </nc>
  </rcc>
  <rcc rId="980" sId="1" numFmtId="4">
    <oc r="O77">
      <f>O135+O124</f>
    </oc>
    <nc r="O77">
      <v>2790.4</v>
    </nc>
  </rcc>
  <rcc rId="981" sId="1" numFmtId="4">
    <oc r="P77">
      <f>P135+P124</f>
    </oc>
    <nc r="P77">
      <v>8990</v>
    </nc>
  </rcc>
  <rcc rId="982" sId="1" numFmtId="4">
    <oc r="Q77">
      <f>Q135+Q124</f>
    </oc>
    <nc r="Q77">
      <v>67550.899999999994</v>
    </nc>
  </rcc>
  <rcc rId="983" sId="1" numFmtId="4">
    <oc r="R77">
      <f>R135+R124</f>
    </oc>
    <nc r="R77">
      <v>38888.199999999997</v>
    </nc>
  </rcc>
  <rcc rId="984" sId="1" numFmtId="4">
    <oc r="S77">
      <f>S135+S124</f>
    </oc>
    <nc r="S77">
      <v>39030.699999999997</v>
    </nc>
  </rcc>
  <rcc rId="985" sId="1" numFmtId="4">
    <oc r="N78">
      <f>N136+N160+N125</f>
    </oc>
    <nc r="N78">
      <v>0</v>
    </nc>
  </rcc>
  <rcc rId="986" sId="1" numFmtId="4">
    <oc r="O78">
      <f>O136+O160+O125</f>
    </oc>
    <nc r="O78">
      <v>0</v>
    </nc>
  </rcc>
  <rcc rId="987" sId="1" numFmtId="4">
    <oc r="P78">
      <f>P136+P160+P125</f>
    </oc>
    <nc r="P78">
      <v>7466.5</v>
    </nc>
  </rcc>
  <rcc rId="988" sId="1" numFmtId="4">
    <oc r="Q78">
      <f>Q136+Q160+Q125</f>
    </oc>
    <nc r="Q78">
      <v>4855.6000000000004</v>
    </nc>
  </rcc>
  <rcc rId="989" sId="1" numFmtId="4">
    <oc r="R78">
      <f>R136+R160+R125</f>
    </oc>
    <nc r="R78">
      <v>0</v>
    </nc>
  </rcc>
  <rcc rId="990" sId="1" numFmtId="4">
    <oc r="S78">
      <f>S136+S160+S125</f>
    </oc>
    <nc r="S78">
      <v>0</v>
    </nc>
  </rcc>
  <rcc rId="991" sId="1" numFmtId="4">
    <oc r="N79">
      <f>N138</f>
    </oc>
    <nc r="N79">
      <v>1227393</v>
    </nc>
  </rcc>
  <rcc rId="992" sId="1" numFmtId="4">
    <oc r="O79">
      <f>O138</f>
    </oc>
    <nc r="O79">
      <v>1224514.5</v>
    </nc>
  </rcc>
  <rcc rId="993" sId="1" numFmtId="4">
    <oc r="P79">
      <f>P138</f>
    </oc>
    <nc r="P79">
      <v>1211770.1000000001</v>
    </nc>
  </rcc>
  <rcc rId="994" sId="1" numFmtId="4">
    <oc r="Q79">
      <f>Q138</f>
    </oc>
    <nc r="Q79">
      <v>1308132.8999999999</v>
    </nc>
  </rcc>
  <rcc rId="995" sId="1" numFmtId="4">
    <oc r="R79">
      <f>R138</f>
    </oc>
    <nc r="R79">
      <v>1539691.7</v>
    </nc>
  </rcc>
  <rcc rId="996" sId="1" numFmtId="4">
    <oc r="S79">
      <f>S138</f>
    </oc>
    <nc r="S79">
      <v>1298703</v>
    </nc>
  </rcc>
  <rcc rId="997" sId="1" numFmtId="4">
    <oc r="N80">
      <f>N126+N139</f>
    </oc>
    <nc r="N80">
      <v>2673880.9000000004</v>
    </nc>
  </rcc>
  <rcc rId="998" sId="1" numFmtId="4">
    <oc r="O80">
      <f>O126+O139</f>
    </oc>
    <nc r="O80">
      <v>2537046.2999999998</v>
    </nc>
  </rcc>
  <rcc rId="999" sId="1" numFmtId="4">
    <oc r="P80">
      <f>P126+P139</f>
    </oc>
    <nc r="P80">
      <v>4795768.4000000004</v>
    </nc>
  </rcc>
  <rcc rId="1000" sId="1" numFmtId="4">
    <oc r="Q80">
      <f>Q126+Q139</f>
    </oc>
    <nc r="Q80">
      <v>3108828.8000000003</v>
    </nc>
  </rcc>
  <rcc rId="1001" sId="1" numFmtId="4">
    <oc r="R80">
      <f>R126+R139</f>
    </oc>
    <nc r="R80">
      <v>2004250.6</v>
    </nc>
  </rcc>
  <rcc rId="1002" sId="1" numFmtId="4">
    <oc r="S80">
      <f>S126+S139</f>
    </oc>
    <nc r="S80">
      <v>1305017.8999999999</v>
    </nc>
  </rcc>
  <rcc rId="1003" sId="1" numFmtId="4">
    <oc r="N81">
      <f>N140</f>
    </oc>
    <nc r="N81">
      <v>792258.7</v>
    </nc>
  </rcc>
  <rcc rId="1004" sId="1" numFmtId="4">
    <oc r="O81">
      <f>O140</f>
    </oc>
    <nc r="O81">
      <v>791882.8</v>
    </nc>
  </rcc>
  <rcc rId="1005" sId="1" numFmtId="4">
    <oc r="P81">
      <f>P140</f>
    </oc>
    <nc r="P81">
      <v>938939.8</v>
    </nc>
  </rcc>
  <rcc rId="1006" sId="1" numFmtId="4">
    <oc r="Q81">
      <f>Q140</f>
    </oc>
    <nc r="Q81">
      <v>1013563.9</v>
    </nc>
  </rcc>
  <rcc rId="1007" sId="1" numFmtId="4">
    <oc r="R81">
      <f>R140</f>
    </oc>
    <nc r="R81">
      <v>1112576.8999999999</v>
    </nc>
  </rcc>
  <rcc rId="1008" sId="1" numFmtId="4">
    <oc r="S81">
      <f>S140</f>
    </oc>
    <nc r="S81">
      <v>1174248.3</v>
    </nc>
  </rcc>
  <rcc rId="1009" sId="1" numFmtId="4">
    <oc r="N82">
      <f>+N141+N184+N190</f>
    </oc>
    <nc r="N82">
      <v>117774.40000000001</v>
    </nc>
  </rcc>
  <rcc rId="1010" sId="1" numFmtId="4">
    <oc r="O82">
      <f>+O141+O184+O190</f>
    </oc>
    <nc r="O82">
      <v>117473.2</v>
    </nc>
  </rcc>
  <rcc rId="1011" sId="1" numFmtId="4">
    <oc r="P82">
      <f>P141+P184+P190</f>
    </oc>
    <nc r="P82">
      <v>187180.1</v>
    </nc>
  </rcc>
  <rcc rId="1012" sId="1" numFmtId="4">
    <oc r="Q82">
      <f>+Q141+Q184+Q190</f>
    </oc>
    <nc r="Q82">
      <v>139098.79999999999</v>
    </nc>
  </rcc>
  <rcc rId="1013" sId="1" numFmtId="4">
    <oc r="R82">
      <f>+R141+R184+R190</f>
    </oc>
    <nc r="R82">
      <v>142140.6</v>
    </nc>
  </rcc>
  <rcc rId="1014" sId="1" numFmtId="4">
    <oc r="S82">
      <f>+S141+S184+S190</f>
    </oc>
    <nc r="S82">
      <v>146446</v>
    </nc>
  </rcc>
  <rcc rId="1015" sId="1" numFmtId="4">
    <oc r="N83">
      <f>N111+N142+N191</f>
    </oc>
    <nc r="N83">
      <v>634689.30000000005</v>
    </nc>
  </rcc>
  <rcc rId="1016" sId="1" numFmtId="4">
    <oc r="O83">
      <f>O111+O142+O191</f>
    </oc>
    <nc r="O83">
      <v>629886.19999999995</v>
    </nc>
  </rcc>
  <rcc rId="1017" sId="1" numFmtId="4">
    <oc r="P83">
      <f>P111+P142+P191</f>
    </oc>
    <nc r="P83">
      <v>516760.3</v>
    </nc>
  </rcc>
  <rcc rId="1018" sId="1" numFmtId="4">
    <oc r="Q83">
      <f>Q111+Q142+Q191</f>
    </oc>
    <nc r="Q83">
      <v>867725.1</v>
    </nc>
  </rcc>
  <rcc rId="1019" sId="1" numFmtId="4">
    <oc r="R83">
      <f>R111+R142+R191</f>
    </oc>
    <nc r="R83">
      <v>784432.4</v>
    </nc>
  </rcc>
  <rcc rId="1020" sId="1" numFmtId="4">
    <oc r="S83">
      <f>S111+S142+S191</f>
    </oc>
    <nc r="S83">
      <v>668191.6</v>
    </nc>
  </rcc>
  <rcc rId="1021" sId="1" numFmtId="4">
    <oc r="N84">
      <f>N128+N145+N146+N185+N192</f>
    </oc>
    <nc r="N84">
      <v>706701.4</v>
    </nc>
  </rcc>
  <rcc rId="1022" sId="1" numFmtId="4">
    <oc r="O84">
      <f>O128+O145+O146+O185+O192</f>
    </oc>
    <nc r="O84">
      <v>706660.6</v>
    </nc>
  </rcc>
  <rcc rId="1023" sId="1" numFmtId="4">
    <oc r="P84">
      <f>P128+P145+P146+P185+P192</f>
    </oc>
    <nc r="P84">
      <v>849128</v>
    </nc>
  </rcc>
  <rcc rId="1024" sId="1" numFmtId="4">
    <oc r="Q84">
      <f>Q128+Q145+Q146+Q185+Q192</f>
    </oc>
    <nc r="Q84">
      <v>916984.39999999991</v>
    </nc>
  </rcc>
  <rcc rId="1025" sId="1" numFmtId="4">
    <oc r="R84">
      <f>R128+R145+R146+R185+R192</f>
    </oc>
    <nc r="R84">
      <v>956238.6</v>
    </nc>
  </rcc>
  <rcc rId="1026" sId="1" numFmtId="4">
    <oc r="S84">
      <f>S128+S145+S146+S185+S192</f>
    </oc>
    <nc r="S84">
      <v>1012231.2999999999</v>
    </nc>
  </rcc>
  <rcc rId="1027" sId="1" numFmtId="4">
    <oc r="N85">
      <f>N186</f>
    </oc>
    <nc r="N85">
      <v>0</v>
    </nc>
  </rcc>
  <rcc rId="1028" sId="1" numFmtId="4">
    <oc r="O85">
      <f>O186</f>
    </oc>
    <nc r="O85">
      <v>0</v>
    </nc>
  </rcc>
  <rcc rId="1029" sId="1" numFmtId="4">
    <oc r="P85">
      <f>P186</f>
    </oc>
    <nc r="P85">
      <v>0</v>
    </nc>
  </rcc>
  <rcc rId="1030" sId="1" numFmtId="4">
    <oc r="Q85">
      <f>Q186</f>
    </oc>
    <nc r="Q85">
      <v>0</v>
    </nc>
  </rcc>
  <rcc rId="1031" sId="1" numFmtId="4">
    <oc r="R85">
      <f>R186</f>
    </oc>
    <nc r="R85">
      <v>0</v>
    </nc>
  </rcc>
  <rcc rId="1032" sId="1" numFmtId="4">
    <oc r="S85">
      <f>S186</f>
    </oc>
    <nc r="S85">
      <v>0</v>
    </nc>
  </rcc>
  <rcc rId="1033" sId="1" numFmtId="4">
    <oc r="N86">
      <f>N159</f>
    </oc>
    <nc r="N86">
      <v>0</v>
    </nc>
  </rcc>
  <rcc rId="1034" sId="1" numFmtId="4">
    <oc r="O86">
      <f>O159</f>
    </oc>
    <nc r="O86">
      <v>0</v>
    </nc>
  </rcc>
  <rcc rId="1035" sId="1" numFmtId="4">
    <oc r="P86">
      <f>P159</f>
    </oc>
    <nc r="P86">
      <v>0</v>
    </nc>
  </rcc>
  <rcc rId="1036" sId="1" numFmtId="4">
    <oc r="Q86">
      <f>Q159</f>
    </oc>
    <nc r="Q86">
      <v>0</v>
    </nc>
  </rcc>
  <rcc rId="1037" sId="1" numFmtId="4">
    <oc r="R86">
      <f>R159</f>
    </oc>
    <nc r="R86">
      <v>0</v>
    </nc>
  </rcc>
  <rcc rId="1038" sId="1" numFmtId="4">
    <oc r="S86">
      <f>S159</f>
    </oc>
    <nc r="S86">
      <v>0</v>
    </nc>
  </rcc>
  <rcc rId="1039" sId="1" numFmtId="4">
    <oc r="N87">
      <f>N150</f>
    </oc>
    <nc r="N87">
      <v>0</v>
    </nc>
  </rcc>
  <rcc rId="1040" sId="1" numFmtId="4">
    <oc r="O87">
      <f>O150</f>
    </oc>
    <nc r="O87">
      <v>0</v>
    </nc>
  </rcc>
  <rcc rId="1041" sId="1" numFmtId="4">
    <oc r="P87">
      <f>P150</f>
    </oc>
    <nc r="P87">
      <v>11581.1</v>
    </nc>
  </rcc>
  <rcc rId="1042" sId="1" numFmtId="4">
    <oc r="Q87">
      <f>Q150</f>
    </oc>
    <nc r="Q87">
      <v>15099</v>
    </nc>
  </rcc>
  <rcc rId="1043" sId="1" numFmtId="4">
    <oc r="R87">
      <f>R150</f>
    </oc>
    <nc r="R87">
      <v>15699.2</v>
    </nc>
  </rcc>
  <rcc rId="1044" sId="1" numFmtId="4">
    <oc r="S87">
      <f>S150</f>
    </oc>
    <nc r="S87">
      <v>16323.100000000002</v>
    </nc>
  </rcc>
  <rcc rId="1045" sId="1" numFmtId="4">
    <oc r="N88">
      <f>N151+N187</f>
    </oc>
    <nc r="N88">
      <v>210612.9</v>
    </nc>
  </rcc>
  <rcc rId="1046" sId="1" numFmtId="4">
    <oc r="O88">
      <f>O151+O187</f>
    </oc>
    <nc r="O88">
      <v>210431.69999999998</v>
    </nc>
  </rcc>
  <rcc rId="1047" sId="1" numFmtId="4">
    <oc r="P88">
      <f>P151+P187</f>
    </oc>
    <nc r="P88">
      <v>191895</v>
    </nc>
  </rcc>
  <rcc rId="1048" sId="1" numFmtId="4">
    <oc r="Q88">
      <f>Q151+Q187</f>
    </oc>
    <nc r="Q88">
      <v>189315.1</v>
    </nc>
  </rcc>
  <rcc rId="1049" sId="1" numFmtId="4">
    <oc r="R88">
      <f>R151+R187</f>
    </oc>
    <nc r="R88">
      <v>195162.6</v>
    </nc>
  </rcc>
  <rcc rId="1050" sId="1" numFmtId="4">
    <oc r="S88">
      <f>S151+S187</f>
    </oc>
    <nc r="S88">
      <v>199230.8</v>
    </nc>
  </rcc>
  <rcc rId="1051" sId="1" numFmtId="4">
    <oc r="N89">
      <f>N152</f>
    </oc>
    <nc r="N89">
      <v>457076.89999999997</v>
    </nc>
  </rcc>
  <rcc rId="1052" sId="1" numFmtId="4">
    <oc r="O89">
      <f>O152</f>
    </oc>
    <nc r="O89">
      <v>457076</v>
    </nc>
  </rcc>
  <rcc rId="1053" sId="1" numFmtId="4">
    <oc r="P89">
      <f>P152</f>
    </oc>
    <nc r="P89">
      <v>523594.5</v>
    </nc>
  </rcc>
  <rcc rId="1054" sId="1" numFmtId="4">
    <oc r="Q89">
      <f>Q152</f>
    </oc>
    <nc r="Q89">
      <v>633130.69999999995</v>
    </nc>
  </rcc>
  <rcc rId="1055" sId="1" numFmtId="4">
    <oc r="R89">
      <f>R152</f>
    </oc>
    <nc r="R89">
      <v>578014</v>
    </nc>
  </rcc>
  <rcc rId="1056" sId="1" numFmtId="4">
    <oc r="S89">
      <f>S152</f>
    </oc>
    <nc r="S89">
      <v>596152</v>
    </nc>
  </rcc>
  <rcc rId="1057" sId="1" numFmtId="4">
    <oc r="N93">
      <f>N94+N95+N96</f>
    </oc>
    <nc r="N93">
      <v>148300.69999999998</v>
    </nc>
  </rcc>
  <rcc rId="1058" sId="1" numFmtId="4">
    <oc r="O93">
      <f>O94+O95+O96</f>
    </oc>
    <nc r="O93">
      <v>122984.29999999999</v>
    </nc>
  </rcc>
  <rcc rId="1059" sId="1" numFmtId="4">
    <oc r="P93">
      <f>P94+P95+P96</f>
    </oc>
    <nc r="P93">
      <v>126479.90000000001</v>
    </nc>
  </rcc>
  <rcc rId="1060" sId="1" numFmtId="4">
    <oc r="Q93">
      <f>Q94+Q95+Q96</f>
    </oc>
    <nc r="Q93">
      <v>123051.29999999999</v>
    </nc>
  </rcc>
  <rcc rId="1061" sId="1" numFmtId="4">
    <oc r="R93">
      <f>R94+R95+R96</f>
    </oc>
    <nc r="R93">
      <v>119970.40000000001</v>
    </nc>
  </rcc>
  <rcc rId="1062" sId="1" numFmtId="4">
    <oc r="S93">
      <f>S94+S95+S96</f>
    </oc>
    <nc r="S93">
      <v>136452.1</v>
    </nc>
  </rcc>
  <rcc rId="1063" sId="1" numFmtId="4">
    <oc r="N94">
      <f>бюджетный!N94+соцсфера!N94+ФМХ!N94</f>
    </oc>
    <nc r="N94">
      <v>148300.69999999998</v>
    </nc>
  </rcc>
  <rcc rId="1064" sId="1" numFmtId="4">
    <oc r="O94">
      <f>бюджетный!O94+соцсфера!O94+ФМХ!O94</f>
    </oc>
    <nc r="O94">
      <v>122984.29999999999</v>
    </nc>
  </rcc>
  <rcc rId="1065" sId="1" numFmtId="4">
    <oc r="P94">
      <f>бюджетный!P94+соцсфера!P94+ФМХ!P94</f>
    </oc>
    <nc r="P94">
      <v>125471.8</v>
    </nc>
  </rcc>
  <rcc rId="1066" sId="1" numFmtId="4">
    <oc r="Q94">
      <f>бюджетный!Q94+соцсфера!Q94+ФМХ!Q94</f>
    </oc>
    <nc r="Q94">
      <v>118939.79999999999</v>
    </nc>
  </rcc>
  <rcc rId="1067" sId="1" numFmtId="4">
    <oc r="R94">
      <f>бюджетный!R94+соцсфера!R94+ФМХ!R94</f>
    </oc>
    <nc r="R94">
      <v>117522.6</v>
    </nc>
  </rcc>
  <rcc rId="1068" sId="1" numFmtId="4">
    <oc r="S94">
      <f>бюджетный!S94+соцсфера!S94+ФМХ!S94</f>
    </oc>
    <nc r="S94">
      <v>122096.5</v>
    </nc>
  </rcc>
  <rcc rId="1069" sId="1" numFmtId="4">
    <oc r="N95">
      <f>бюджетный!N95+соцсфера!N95+ФМХ!N95</f>
    </oc>
    <nc r="N95">
      <v>0</v>
    </nc>
  </rcc>
  <rcc rId="1070" sId="1" numFmtId="4">
    <oc r="O95">
      <f>бюджетный!O95+соцсфера!O95+ФМХ!O95</f>
    </oc>
    <nc r="O95">
      <v>0</v>
    </nc>
  </rcc>
  <rcc rId="1071" sId="1" numFmtId="4">
    <oc r="P95">
      <f>бюджетный!P95+соцсфера!P95+ФМХ!P95</f>
    </oc>
    <nc r="P95">
      <v>1008.1</v>
    </nc>
  </rcc>
  <rcc rId="1072" sId="1" numFmtId="4">
    <oc r="Q95">
      <f>бюджетный!Q95+соцсфера!Q95+ФМХ!Q95</f>
    </oc>
    <nc r="Q95">
      <v>2530.3000000000002</v>
    </nc>
  </rcc>
  <rcc rId="1073" sId="1" numFmtId="4">
    <oc r="R95">
      <f>бюджетный!R95+соцсфера!R95+ФМХ!R95</f>
    </oc>
    <nc r="R95">
      <v>2447.8000000000002</v>
    </nc>
  </rcc>
  <rcc rId="1074" sId="1" numFmtId="4">
    <oc r="S95">
      <f>бюджетный!S95+соцсфера!S95+ФМХ!S95</f>
    </oc>
    <nc r="S95">
      <v>2447.8000000000002</v>
    </nc>
  </rcc>
  <rcc rId="1075" sId="1" numFmtId="4">
    <oc r="N96">
      <f>бюджетный!N96+соцсфера!N96+ФМХ!N96</f>
    </oc>
    <nc r="N96">
      <v>0</v>
    </nc>
  </rcc>
  <rcc rId="1076" sId="1" numFmtId="4">
    <oc r="O96">
      <f>бюджетный!O96+соцсфера!O96+ФМХ!O96</f>
    </oc>
    <nc r="O96">
      <v>0</v>
    </nc>
  </rcc>
  <rcc rId="1077" sId="1" numFmtId="4">
    <oc r="P96">
      <f>бюджетный!P96+соцсфера!P96+ФМХ!P96</f>
    </oc>
    <nc r="P96">
      <v>0</v>
    </nc>
  </rcc>
  <rcc rId="1078" sId="1" numFmtId="4">
    <oc r="Q96">
      <f>бюджетный!Q96+соцсфера!Q96+ФМХ!Q96</f>
    </oc>
    <nc r="Q96">
      <v>1581.2</v>
    </nc>
  </rcc>
  <rcc rId="1079" sId="1" numFmtId="4">
    <oc r="R96">
      <f>бюджетный!R96+соцсфера!R96+ФМХ!R96</f>
    </oc>
    <nc r="R96">
      <v>0</v>
    </nc>
  </rcc>
  <rcc rId="1080" sId="1" numFmtId="4">
    <oc r="S96">
      <f>бюджетный!S96+соцсфера!S96+ФМХ!S96</f>
    </oc>
    <nc r="S96">
      <v>11907.8</v>
    </nc>
  </rcc>
  <rcc rId="1081" sId="1" numFmtId="4">
    <oc r="N97">
      <f>бюджетный!N97+соцсфера!N97+ФМХ!N97</f>
    </oc>
    <nc r="N97">
      <v>1008703.5</v>
    </nc>
  </rcc>
  <rcc rId="1082" sId="1" numFmtId="4">
    <oc r="O97">
      <f>бюджетный!O97+соцсфера!O97+ФМХ!O97</f>
    </oc>
    <nc r="O97">
      <v>965684.6</v>
    </nc>
  </rcc>
  <rcc rId="1083" sId="1" numFmtId="4">
    <oc r="P97">
      <f>бюджетный!P97+соцсфера!P97+ФМХ!P97</f>
    </oc>
    <nc r="P97">
      <v>810923.1</v>
    </nc>
  </rcc>
  <rcc rId="1084" sId="1" numFmtId="4">
    <oc r="Q97">
      <f>бюджетный!Q97+соцсфера!Q97+ФМХ!Q97</f>
    </oc>
    <nc r="Q97">
      <v>2200709.4</v>
    </nc>
  </rcc>
  <rcc rId="1085" sId="1" numFmtId="4">
    <oc r="R97">
      <f>бюджетный!R97+соцсфера!R97+ФМХ!R97</f>
    </oc>
    <nc r="R97">
      <v>1330329.7</v>
    </nc>
  </rcc>
  <rcc rId="1086" sId="1" numFmtId="4">
    <oc r="S97">
      <f>бюджетный!S97+соцсфера!S97+ФМХ!S97</f>
    </oc>
    <nc r="S97">
      <v>1080676.7</v>
    </nc>
  </rcc>
  <rcc rId="1087" sId="1" numFmtId="4">
    <oc r="N100">
      <f>бюджетный!N100+соцсфера!N100+ФМХ!N100</f>
    </oc>
    <nc r="N100">
      <v>3967922.9</v>
    </nc>
  </rcc>
  <rcc rId="1088" sId="1" numFmtId="4">
    <oc r="O100">
      <f>бюджетный!O100+соцсфера!O100+ФМХ!O100</f>
    </oc>
    <nc r="O100">
      <v>3795568.3</v>
    </nc>
  </rcc>
  <rcc rId="1089" sId="1" numFmtId="4">
    <oc r="P100">
      <f>бюджетный!P100+соцсфера!P100+ФМХ!P100</f>
    </oc>
    <nc r="P100">
      <v>4694727.3</v>
    </nc>
  </rcc>
  <rcc rId="1090" sId="1" numFmtId="4">
    <oc r="Q100">
      <f>бюджетный!Q100+соцсфера!Q100+ФМХ!Q100</f>
    </oc>
    <nc r="Q100">
      <v>1891473.5</v>
    </nc>
  </rcc>
  <rcc rId="1091" sId="1" numFmtId="4">
    <oc r="R100">
      <f>бюджетный!R100+соцсфера!R100+ФМХ!R100</f>
    </oc>
    <nc r="R100">
      <v>1567733.4</v>
    </nc>
  </rcc>
  <rcc rId="1092" sId="1" numFmtId="4">
    <oc r="S100">
      <f>бюджетный!S100+соцсфера!S100+ФМХ!S100</f>
    </oc>
    <nc r="S100">
      <v>1405252.2</v>
    </nc>
  </rcc>
  <rcc rId="1093" sId="1" numFmtId="4">
    <oc r="N101">
      <f>N102+N103</f>
    </oc>
    <nc r="N101">
      <v>489000</v>
    </nc>
  </rcc>
  <rcc rId="1094" sId="1" numFmtId="4">
    <oc r="O101">
      <f>O102+O103</f>
    </oc>
    <nc r="O101">
      <v>465382</v>
    </nc>
  </rcc>
  <rcc rId="1095" sId="1" numFmtId="4">
    <oc r="P101">
      <f>P102+P103</f>
    </oc>
    <nc r="P101">
      <v>686626.5</v>
    </nc>
  </rcc>
  <rcc rId="1096" sId="1" numFmtId="4">
    <oc r="Q101">
      <f>Q102+Q103</f>
    </oc>
    <nc r="Q101">
      <v>731353.9</v>
    </nc>
  </rcc>
  <rcc rId="1097" sId="1" numFmtId="4">
    <oc r="R101">
      <f>R102+R103</f>
    </oc>
    <nc r="R101">
      <v>462870.3</v>
    </nc>
  </rcc>
  <rcc rId="1098" sId="1" numFmtId="4">
    <oc r="S101">
      <f>S102+S103</f>
    </oc>
    <nc r="S101">
      <v>477870.3</v>
    </nc>
  </rcc>
  <rcc rId="1099" sId="1" numFmtId="4">
    <oc r="N102">
      <f>бюджетный!N102+соцсфера!N102+ФМХ!N102</f>
    </oc>
    <nc r="N102">
      <v>489000</v>
    </nc>
  </rcc>
  <rcc rId="1100" sId="1" numFmtId="4">
    <oc r="O102">
      <f>бюджетный!O102+соцсфера!O102+ФМХ!O102</f>
    </oc>
    <nc r="O102">
      <v>465382</v>
    </nc>
  </rcc>
  <rcc rId="1101" sId="1" numFmtId="4">
    <oc r="P102">
      <f>бюджетный!P102+соцсфера!P102+ФМХ!P102</f>
    </oc>
    <nc r="P102">
      <v>670313.9</v>
    </nc>
  </rcc>
  <rcc rId="1102" sId="1" numFmtId="4">
    <oc r="Q102">
      <f>бюджетный!Q102+соцсфера!Q102+ФМХ!Q102</f>
    </oc>
    <nc r="Q102">
      <v>731353.9</v>
    </nc>
  </rcc>
  <rcc rId="1103" sId="1" numFmtId="4">
    <oc r="R102">
      <f>бюджетный!R102+соцсфера!R102+ФМХ!R102</f>
    </oc>
    <nc r="R102">
      <v>462870.3</v>
    </nc>
  </rcc>
  <rcc rId="1104" sId="1" numFmtId="4">
    <oc r="S102">
      <f>бюджетный!S102+соцсфера!S102+ФМХ!S102</f>
    </oc>
    <nc r="S102">
      <v>477870.3</v>
    </nc>
  </rcc>
  <rcc rId="1105" sId="1" numFmtId="4">
    <oc r="N103">
      <f>бюджетный!N103+соцсфера!N103+ФМХ!N103</f>
    </oc>
    <nc r="N103">
      <v>0</v>
    </nc>
  </rcc>
  <rcc rId="1106" sId="1" numFmtId="4">
    <oc r="O103">
      <f>бюджетный!O103+соцсфера!O103+ФМХ!O103</f>
    </oc>
    <nc r="O103">
      <v>0</v>
    </nc>
  </rcc>
  <rcc rId="1107" sId="1" numFmtId="4">
    <oc r="P103">
      <f>бюджетный!P103+соцсфера!P103+ФМХ!P103</f>
    </oc>
    <nc r="P103">
      <v>16312.6</v>
    </nc>
  </rcc>
  <rcc rId="1108" sId="1" numFmtId="4">
    <oc r="Q103">
      <f>бюджетный!Q103+соцсфера!Q103+ФМХ!Q103</f>
    </oc>
    <nc r="Q103">
      <v>0</v>
    </nc>
  </rcc>
  <rcc rId="1109" sId="1" numFmtId="4">
    <oc r="R103">
      <f>бюджетный!R103+соцсфера!R103+ФМХ!R103</f>
    </oc>
    <nc r="R103">
      <v>0</v>
    </nc>
  </rcc>
  <rcc rId="1110" sId="1" numFmtId="4">
    <oc r="S103">
      <f>бюджетный!S103+соцсфера!S103+ФМХ!S103</f>
    </oc>
    <nc r="S103">
      <v>0</v>
    </nc>
  </rcc>
  <rcc rId="1111" sId="1" numFmtId="4">
    <oc r="N104">
      <f>N105+N106</f>
    </oc>
    <nc r="N104">
      <v>1508655.1</v>
    </nc>
  </rcc>
  <rcc rId="1112" sId="1" numFmtId="4">
    <oc r="O104">
      <f>O105+O106</f>
    </oc>
    <nc r="O104">
      <v>1485881.3</v>
    </nc>
  </rcc>
  <rcc rId="1113" sId="1" numFmtId="4">
    <oc r="P104">
      <f>P105+P106</f>
    </oc>
    <nc r="P104">
      <v>3006589.8</v>
    </nc>
  </rcc>
  <rcc rId="1114" sId="1" numFmtId="4">
    <oc r="Q104">
      <f>Q105+Q106</f>
    </oc>
    <nc r="Q104">
      <v>2035869.4</v>
    </nc>
  </rcc>
  <rcc rId="1115" sId="1" numFmtId="4">
    <oc r="R104">
      <f>R105+R106</f>
    </oc>
    <nc r="R104">
      <v>1948072.2</v>
    </nc>
  </rcc>
  <rcc rId="1116" sId="1" numFmtId="4">
    <oc r="S104">
      <f>S105+S106</f>
    </oc>
    <nc r="S104">
      <v>1948072.2</v>
    </nc>
  </rcc>
  <rcc rId="1117" sId="1" numFmtId="4">
    <oc r="N105">
      <f>бюджетный!N105+соцсфера!N105+ФМХ!N105</f>
    </oc>
    <nc r="N105">
      <v>0</v>
    </nc>
  </rcc>
  <rcc rId="1118" sId="1" numFmtId="4">
    <oc r="O105">
      <f>бюджетный!O105+соцсфера!O105+ФМХ!O105</f>
    </oc>
    <nc r="O105">
      <v>0</v>
    </nc>
  </rcc>
  <rcc rId="1119" sId="1" numFmtId="4">
    <oc r="P105">
      <f>бюджетный!P105+соцсфера!P105+ФМХ!P105</f>
    </oc>
    <nc r="P105">
      <v>0</v>
    </nc>
  </rcc>
  <rcc rId="1120" sId="1" numFmtId="4">
    <oc r="Q105">
      <f>бюджетный!Q105+соцсфера!Q105+ФМХ!Q105</f>
    </oc>
    <nc r="Q105">
      <v>0</v>
    </nc>
  </rcc>
  <rcc rId="1121" sId="1" numFmtId="4">
    <oc r="R105">
      <f>бюджетный!R105+соцсфера!R105+ФМХ!R105</f>
    </oc>
    <nc r="R105">
      <v>0</v>
    </nc>
  </rcc>
  <rcc rId="1122" sId="1" numFmtId="4">
    <oc r="S105">
      <f>бюджетный!S105+соцсфера!S105+ФМХ!S105</f>
    </oc>
    <nc r="S105">
      <v>0</v>
    </nc>
  </rcc>
  <rcc rId="1123" sId="1" numFmtId="4">
    <oc r="N106">
      <f>бюджетный!N106+соцсфера!N106+ФМХ!N106</f>
    </oc>
    <nc r="N106">
      <v>1508655.1</v>
    </nc>
  </rcc>
  <rcc rId="1124" sId="1" numFmtId="4">
    <oc r="O106">
      <f>бюджетный!O106+соцсфера!O106+ФМХ!O106</f>
    </oc>
    <nc r="O106">
      <v>1485881.3</v>
    </nc>
  </rcc>
  <rcc rId="1125" sId="1" numFmtId="4">
    <oc r="P106">
      <f>бюджетный!P106+соцсфера!P106+ФМХ!P106</f>
    </oc>
    <nc r="P106">
      <v>3006589.8</v>
    </nc>
  </rcc>
  <rcc rId="1126" sId="1" numFmtId="4">
    <oc r="Q106">
      <f>бюджетный!Q106+соцсфера!Q106+ФМХ!Q106</f>
    </oc>
    <nc r="Q106">
      <v>2035869.4</v>
    </nc>
  </rcc>
  <rcc rId="1127" sId="1" numFmtId="4">
    <oc r="R106">
      <f>бюджетный!R106+соцсфера!R106+ФМХ!R106</f>
    </oc>
    <nc r="R106">
      <v>1948072.2</v>
    </nc>
  </rcc>
  <rcc rId="1128" sId="1" numFmtId="4">
    <oc r="S106">
      <f>бюджетный!S106+соцсфера!S106+ФМХ!S106</f>
    </oc>
    <nc r="S106">
      <v>1948072.2</v>
    </nc>
  </rcc>
  <rcc rId="1129" sId="1" numFmtId="4">
    <oc r="N107">
      <f>N108+N109+N110+N111</f>
    </oc>
    <nc r="N107">
      <v>36866.300000000003</v>
    </nc>
  </rcc>
  <rcc rId="1130" sId="1" numFmtId="4">
    <oc r="O107">
      <f>O108+O109+O110+O111</f>
    </oc>
    <nc r="O107">
      <v>36493.5</v>
    </nc>
  </rcc>
  <rcc rId="1131" sId="1" numFmtId="4">
    <oc r="P107">
      <f>P108+P109+P110+P111</f>
    </oc>
    <nc r="P107">
      <v>37992.199999999997</v>
    </nc>
  </rcc>
  <rcc rId="1132" sId="1" numFmtId="4">
    <oc r="Q107">
      <f>Q108+Q109+Q110+Q111</f>
    </oc>
    <nc r="Q107">
      <v>73955.899999999994</v>
    </nc>
  </rcc>
  <rcc rId="1133" sId="1" numFmtId="4">
    <oc r="R107">
      <f>R108+R109+R110+R111</f>
    </oc>
    <nc r="R107">
      <v>56779.199999999997</v>
    </nc>
  </rcc>
  <rcc rId="1134" sId="1" numFmtId="4">
    <oc r="S107">
      <f>S108+S109+S110+S111</f>
    </oc>
    <nc r="S107">
      <v>56779.3</v>
    </nc>
  </rcc>
  <rcc rId="1135" sId="1" numFmtId="4">
    <oc r="N108">
      <f>бюджетный!N108+соцсфера!N108+ФМХ!N108</f>
    </oc>
    <nc r="N108">
      <v>729.9</v>
    </nc>
  </rcc>
  <rcc rId="1136" sId="1" numFmtId="4">
    <oc r="O108">
      <f>бюджетный!O108+соцсфера!O108+ФМХ!O108</f>
    </oc>
    <nc r="O108">
      <v>729.9</v>
    </nc>
  </rcc>
  <rcc rId="1137" sId="1" numFmtId="4">
    <oc r="P108">
      <f>бюджетный!P108+соцсфера!P108+ФМХ!P108</f>
    </oc>
    <nc r="P108">
      <v>0</v>
    </nc>
  </rcc>
  <rcc rId="1138" sId="1" numFmtId="4">
    <oc r="Q108">
      <f>бюджетный!Q108+соцсфера!Q108+ФМХ!Q108</f>
    </oc>
    <nc r="Q108">
      <v>0</v>
    </nc>
  </rcc>
  <rcc rId="1139" sId="1" numFmtId="4">
    <oc r="R108">
      <f>бюджетный!R108+соцсфера!R108+ФМХ!R108</f>
    </oc>
    <nc r="R108">
      <v>0</v>
    </nc>
  </rcc>
  <rcc rId="1140" sId="1" numFmtId="4">
    <oc r="S108">
      <f>бюджетный!S108+соцсфера!S108+ФМХ!S108</f>
    </oc>
    <nc r="S108">
      <v>0</v>
    </nc>
  </rcc>
  <rcc rId="1141" sId="1" numFmtId="4">
    <oc r="N109">
      <f>бюджетный!N109+соцсфера!N109+ФМХ!N109</f>
    </oc>
    <nc r="N109">
      <v>0</v>
    </nc>
  </rcc>
  <rcc rId="1142" sId="1" numFmtId="4">
    <oc r="O109">
      <f>бюджетный!O109+соцсфера!O109+ФМХ!O109</f>
    </oc>
    <nc r="O109">
      <v>0</v>
    </nc>
  </rcc>
  <rcc rId="1143" sId="1" numFmtId="4">
    <oc r="P109">
      <f>бюджетный!P109+соцсфера!P109+ФМХ!P109</f>
    </oc>
    <nc r="P109">
      <v>37992.199999999997</v>
    </nc>
  </rcc>
  <rcc rId="1144" sId="1" numFmtId="4">
    <oc r="Q109">
      <f>бюджетный!Q109+соцсфера!Q109+ФМХ!Q109</f>
    </oc>
    <nc r="Q109">
      <v>73955.899999999994</v>
    </nc>
  </rcc>
  <rcc rId="1145" sId="1" numFmtId="4">
    <oc r="R109">
      <f>бюджетный!R109+соцсфера!R109+ФМХ!R109</f>
    </oc>
    <nc r="R109">
      <v>56779.199999999997</v>
    </nc>
  </rcc>
  <rcc rId="1146" sId="1" numFmtId="4">
    <oc r="S109">
      <f>бюджетный!S109+соцсфера!S109+ФМХ!S109</f>
    </oc>
    <nc r="S109">
      <v>56779.3</v>
    </nc>
  </rcc>
  <rcc rId="1147" sId="1" numFmtId="4">
    <oc r="N110">
      <f>бюджетный!N110+соцсфера!N110+ФМХ!N110</f>
    </oc>
    <nc r="N110">
      <v>36136.400000000001</v>
    </nc>
  </rcc>
  <rcc rId="1148" sId="1" numFmtId="4">
    <oc r="O110">
      <f>бюджетный!O110+соцсфера!O110+ФМХ!O110</f>
    </oc>
    <nc r="O110">
      <v>35763.599999999999</v>
    </nc>
  </rcc>
  <rcc rId="1149" sId="1" numFmtId="4">
    <oc r="P110">
      <f>бюджетный!P110+соцсфера!P110+ФМХ!P110</f>
    </oc>
    <nc r="P110">
      <v>0</v>
    </nc>
  </rcc>
  <rcc rId="1150" sId="1" numFmtId="4">
    <oc r="Q110">
      <f>бюджетный!Q110+соцсфера!Q110+ФМХ!Q110</f>
    </oc>
    <nc r="Q110">
      <v>0</v>
    </nc>
  </rcc>
  <rcc rId="1151" sId="1" numFmtId="4">
    <oc r="R110">
      <f>бюджетный!R110+соцсфера!R110+ФМХ!R110</f>
    </oc>
    <nc r="R110">
      <v>0</v>
    </nc>
  </rcc>
  <rcc rId="1152" sId="1" numFmtId="4">
    <oc r="S110">
      <f>бюджетный!S110+соцсфера!S110+ФМХ!S110</f>
    </oc>
    <nc r="S110">
      <v>0</v>
    </nc>
  </rcc>
  <rcc rId="1153" sId="1" numFmtId="4">
    <oc r="N111">
      <f>бюджетный!N111+соцсфера!N111+ФМХ!N111</f>
    </oc>
    <nc r="N111">
      <v>0</v>
    </nc>
  </rcc>
  <rcc rId="1154" sId="1" numFmtId="4">
    <oc r="O111">
      <f>бюджетный!O111+соцсфера!O111+ФМХ!O111</f>
    </oc>
    <nc r="O111">
      <v>0</v>
    </nc>
  </rcc>
  <rcc rId="1155" sId="1" numFmtId="4">
    <oc r="P111">
      <f>бюджетный!P111+соцсфера!P111+ФМХ!P111</f>
    </oc>
    <nc r="P111">
      <v>0</v>
    </nc>
  </rcc>
  <rcc rId="1156" sId="1" numFmtId="4">
    <oc r="Q111">
      <f>бюджетный!Q111+соцсфера!Q111+ФМХ!Q111</f>
    </oc>
    <nc r="Q111">
      <v>0</v>
    </nc>
  </rcc>
  <rcc rId="1157" sId="1" numFmtId="4">
    <oc r="R111">
      <f>бюджетный!R111+соцсфера!R111+ФМХ!R111</f>
    </oc>
    <nc r="R111">
      <v>0</v>
    </nc>
  </rcc>
  <rcc rId="1158" sId="1" numFmtId="4">
    <oc r="S111">
      <f>бюджетный!S111+соцсфера!S111+ФМХ!S111</f>
    </oc>
    <nc r="S111">
      <v>0</v>
    </nc>
  </rcc>
  <rcc rId="1159" sId="1" numFmtId="4">
    <oc r="N113">
      <f>SUM(N114:N128)</f>
    </oc>
    <nc r="N113">
      <v>20931.600000000002</v>
    </nc>
  </rcc>
  <rcc rId="1160" sId="1" numFmtId="4">
    <oc r="O113">
      <f>SUM(O114:O128)</f>
    </oc>
    <nc r="O113">
      <v>19349.2</v>
    </nc>
  </rcc>
  <rcc rId="1161" sId="1" numFmtId="4">
    <oc r="P113">
      <f>SUM(P114:P128)</f>
    </oc>
    <nc r="P113">
      <v>57201.8</v>
    </nc>
  </rcc>
  <rcc rId="1162" sId="1" numFmtId="4">
    <oc r="Q113">
      <f>SUM(Q114:Q128)</f>
    </oc>
    <nc r="Q113">
      <v>17816.099999999999</v>
    </nc>
  </rcc>
  <rcc rId="1163" sId="1" numFmtId="4">
    <oc r="R113">
      <f>SUM(R114:R128)</f>
    </oc>
    <nc r="R113">
      <v>17816.099999999999</v>
    </nc>
  </rcc>
  <rcc rId="1164" sId="1" numFmtId="4">
    <oc r="S113">
      <f>SUM(S114:S128)</f>
    </oc>
    <nc r="S113">
      <v>17816.099999999999</v>
    </nc>
  </rcc>
  <rcc rId="1165" sId="1" numFmtId="4">
    <oc r="N114">
      <f>бюджетный!N114+соцсфера!N114+ФМХ!N114</f>
    </oc>
    <nc r="N114">
      <v>0</v>
    </nc>
  </rcc>
  <rcc rId="1166" sId="1" numFmtId="4">
    <oc r="O114">
      <f>бюджетный!O114+соцсфера!O114+ФМХ!O114</f>
    </oc>
    <nc r="O114">
      <v>0</v>
    </nc>
  </rcc>
  <rcc rId="1167" sId="1" numFmtId="4">
    <oc r="P114">
      <f>бюджетный!P114+соцсфера!P114+ФМХ!P114</f>
    </oc>
    <nc r="P114">
      <v>0</v>
    </nc>
  </rcc>
  <rcc rId="1168" sId="1" numFmtId="4">
    <oc r="Q114">
      <f>бюджетный!Q114+соцсфера!Q114+ФМХ!Q114</f>
    </oc>
    <nc r="Q114">
      <v>0</v>
    </nc>
  </rcc>
  <rcc rId="1169" sId="1" numFmtId="4">
    <oc r="R114">
      <f>бюджетный!R114+соцсфера!R114+ФМХ!R114</f>
    </oc>
    <nc r="R114">
      <v>0</v>
    </nc>
  </rcc>
  <rcc rId="1170" sId="1" numFmtId="4">
    <oc r="S114">
      <f>бюджетный!S114+соцсфера!S114+ФМХ!S114</f>
    </oc>
    <nc r="S114">
      <v>0</v>
    </nc>
  </rcc>
  <rcc rId="1171" sId="1" numFmtId="4">
    <oc r="N115">
      <f>бюджетный!N115+соцсфера!N115+ФМХ!N115</f>
    </oc>
    <nc r="N115">
      <v>3329.5</v>
    </nc>
  </rcc>
  <rcc rId="1172" sId="1" numFmtId="4">
    <oc r="O115">
      <f>бюджетный!O115+соцсфера!O115+ФМХ!O115</f>
    </oc>
    <nc r="O115">
      <v>3232.6</v>
    </nc>
  </rcc>
  <rcc rId="1173" sId="1" numFmtId="4">
    <oc r="P115">
      <f>бюджетный!P115+соцсфера!P115+ФМХ!P115</f>
    </oc>
    <nc r="P115">
      <v>776.9</v>
    </nc>
  </rcc>
  <rcc rId="1174" sId="1" numFmtId="4">
    <oc r="Q115">
      <f>бюджетный!Q115+соцсфера!Q115+ФМХ!Q115</f>
    </oc>
    <nc r="Q115">
      <v>0</v>
    </nc>
  </rcc>
  <rcc rId="1175" sId="1" numFmtId="4">
    <oc r="R115">
      <f>бюджетный!R115+соцсфера!R115+ФМХ!R115</f>
    </oc>
    <nc r="R115">
      <v>0</v>
    </nc>
  </rcc>
  <rcc rId="1176" sId="1" numFmtId="4">
    <oc r="S115">
      <f>бюджетный!S115+соцсфера!S115+ФМХ!S115</f>
    </oc>
    <nc r="S115">
      <v>0</v>
    </nc>
  </rcc>
  <rcc rId="1177" sId="1" numFmtId="4">
    <oc r="N116">
      <f>бюджетный!N116+соцсфера!N116+ФМХ!N116</f>
    </oc>
    <nc r="N116">
      <v>0</v>
    </nc>
  </rcc>
  <rcc rId="1178" sId="1" numFmtId="4">
    <oc r="O116">
      <f>бюджетный!O116+соцсфера!O116+ФМХ!O116</f>
    </oc>
    <nc r="O116">
      <v>0</v>
    </nc>
  </rcc>
  <rcc rId="1179" sId="1" numFmtId="4">
    <oc r="P116">
      <f>бюджетный!P116+соцсфера!P116+ФМХ!P116</f>
    </oc>
    <nc r="P116">
      <v>0</v>
    </nc>
  </rcc>
  <rcc rId="1180" sId="1" numFmtId="4">
    <oc r="Q116">
      <f>бюджетный!Q116+соцсфера!Q116+ФМХ!Q116</f>
    </oc>
    <nc r="Q116">
      <v>0</v>
    </nc>
  </rcc>
  <rcc rId="1181" sId="1" numFmtId="4">
    <oc r="R116">
      <f>бюджетный!R116+соцсфера!R116+ФМХ!R116</f>
    </oc>
    <nc r="R116">
      <v>0</v>
    </nc>
  </rcc>
  <rcc rId="1182" sId="1" numFmtId="4">
    <oc r="S116">
      <f>бюджетный!S116+соцсфера!S116+ФМХ!S116</f>
    </oc>
    <nc r="S116">
      <v>0</v>
    </nc>
  </rcc>
  <rcc rId="1183" sId="1" numFmtId="4">
    <oc r="N117">
      <f>бюджетный!N117+соцсфера!N117+ФМХ!N117</f>
    </oc>
    <nc r="N117">
      <v>5904.7</v>
    </nc>
  </rcc>
  <rcc rId="1184" sId="1" numFmtId="4">
    <oc r="O117">
      <f>бюджетный!O117+соцсфера!O117+ФМХ!O117</f>
    </oc>
    <nc r="O117">
      <v>5684.7</v>
    </nc>
  </rcc>
  <rcc rId="1185" sId="1" numFmtId="4">
    <oc r="P117">
      <f>бюджетный!P117+соцсфера!P117+ФМХ!P117</f>
    </oc>
    <nc r="P117">
      <v>5582.0999999999995</v>
    </nc>
  </rcc>
  <rcc rId="1186" sId="1" numFmtId="4">
    <oc r="Q117">
      <f>бюджетный!Q117+соцсфера!Q117+ФМХ!Q117</f>
    </oc>
    <nc r="Q117">
      <v>17816.099999999999</v>
    </nc>
  </rcc>
  <rcc rId="1187" sId="1" numFmtId="4">
    <oc r="R117">
      <f>бюджетный!R117+соцсфера!R117+ФМХ!R117</f>
    </oc>
    <nc r="R117">
      <v>17816.099999999999</v>
    </nc>
  </rcc>
  <rcc rId="1188" sId="1" numFmtId="4">
    <oc r="S117">
      <f>бюджетный!S117+соцсфера!S117+ФМХ!S117</f>
    </oc>
    <nc r="S117">
      <v>17816.099999999999</v>
    </nc>
  </rcc>
  <rcc rId="1189" sId="1" numFmtId="4">
    <oc r="N118">
      <f>ФМХ!N118+бюджетный!N118+соцсфера!N118</f>
    </oc>
    <nc r="N118">
      <v>0</v>
    </nc>
  </rcc>
  <rcc rId="1190" sId="1" numFmtId="4">
    <oc r="O118">
      <f>ФМХ!O118+бюджетный!O118+соцсфера!O118</f>
    </oc>
    <nc r="O118">
      <v>0</v>
    </nc>
  </rcc>
  <rcc rId="1191" sId="1" numFmtId="4">
    <oc r="P118">
      <f>ФМХ!P118+бюджетный!P118+соцсфера!P118</f>
    </oc>
    <nc r="P118">
      <v>0</v>
    </nc>
  </rcc>
  <rcc rId="1192" sId="1" numFmtId="4">
    <oc r="Q118">
      <f>ФМХ!Q118+бюджетный!Q118+соцсфера!Q118</f>
    </oc>
    <nc r="Q118">
      <v>0</v>
    </nc>
  </rcc>
  <rcc rId="1193" sId="1" numFmtId="4">
    <oc r="R118">
      <f>ФМХ!R118+бюджетный!R118+соцсфера!R118</f>
    </oc>
    <nc r="R118">
      <v>0</v>
    </nc>
  </rcc>
  <rcc rId="1194" sId="1" numFmtId="4">
    <oc r="S118">
      <f>ФМХ!S118+бюджетный!S118+соцсфера!S118</f>
    </oc>
    <nc r="S118">
      <v>0</v>
    </nc>
  </rcc>
  <rcc rId="1195" sId="1" numFmtId="4">
    <oc r="N119">
      <f>бюджетный!N119+соцсфера!N119+ФМХ!N119</f>
    </oc>
    <nc r="N119">
      <v>3820.1</v>
    </nc>
  </rcc>
  <rcc rId="1196" sId="1" numFmtId="4">
    <oc r="O119">
      <f>бюджетный!O119+соцсфера!O119+ФМХ!O119</f>
    </oc>
    <nc r="O119">
      <v>3820.1</v>
    </nc>
  </rcc>
  <rcc rId="1197" sId="1" numFmtId="4">
    <oc r="P119">
      <f>бюджетный!P119+соцсфера!P119+ФМХ!P119</f>
    </oc>
    <nc r="P119">
      <v>28599.200000000001</v>
    </nc>
  </rcc>
  <rcc rId="1198" sId="1" numFmtId="4">
    <oc r="Q119">
      <f>бюджетный!Q119+соцсфера!Q119+ФМХ!Q119</f>
    </oc>
    <nc r="Q119">
      <v>0</v>
    </nc>
  </rcc>
  <rcc rId="1199" sId="1" numFmtId="4">
    <oc r="R119">
      <f>бюджетный!R119+соцсфера!R119+ФМХ!R119</f>
    </oc>
    <nc r="R119">
      <v>0</v>
    </nc>
  </rcc>
  <rcc rId="1200" sId="1" numFmtId="4">
    <oc r="S119">
      <f>бюджетный!S119+соцсфера!S119+ФМХ!S119</f>
    </oc>
    <nc r="S119">
      <v>0</v>
    </nc>
  </rcc>
  <rcc rId="1201" sId="1" numFmtId="4">
    <oc r="N120">
      <f>бюджетный!N120+соцсфера!N120+ФМХ!N120</f>
    </oc>
    <nc r="N120">
      <v>4766.8</v>
    </nc>
  </rcc>
  <rcc rId="1202" sId="1" numFmtId="4">
    <oc r="O120">
      <f>бюджетный!O120+соцсфера!O120+ФМХ!O120</f>
    </oc>
    <nc r="O120">
      <v>3501.3</v>
    </nc>
  </rcc>
  <rcc rId="1203" sId="1" numFmtId="4">
    <oc r="P120">
      <f>бюджетный!P120+соцсфера!P120+ФМХ!P120</f>
    </oc>
    <nc r="P120">
      <v>13682.4</v>
    </nc>
  </rcc>
  <rcc rId="1204" sId="1" numFmtId="4">
    <oc r="Q120">
      <f>бюджетный!Q120+соцсфера!Q120+ФМХ!Q120</f>
    </oc>
    <nc r="Q120">
      <v>0</v>
    </nc>
  </rcc>
  <rcc rId="1205" sId="1" numFmtId="4">
    <oc r="R120">
      <f>бюджетный!R120+соцсфера!R120+ФМХ!R120</f>
    </oc>
    <nc r="R120">
      <v>0</v>
    </nc>
  </rcc>
  <rcc rId="1206" sId="1" numFmtId="4">
    <oc r="S120">
      <f>бюджетный!S120+соцсфера!S120+ФМХ!S120</f>
    </oc>
    <nc r="S120">
      <v>0</v>
    </nc>
  </rcc>
  <rcc rId="1207" sId="1" numFmtId="4">
    <oc r="N121">
      <f>бюджетный!N121+соцсфера!N121+ФМХ!N121</f>
    </oc>
    <nc r="N121">
      <v>3110.5</v>
    </nc>
  </rcc>
  <rcc rId="1208" sId="1" numFmtId="4">
    <oc r="O121">
      <f>бюджетный!O121+соцсфера!O121+ФМХ!O121</f>
    </oc>
    <nc r="O121">
      <v>3110.5</v>
    </nc>
  </rcc>
  <rcc rId="1209" sId="1" numFmtId="4">
    <oc r="P121">
      <f>бюджетный!P121+соцсфера!P121+ФМХ!P121</f>
    </oc>
    <nc r="P121">
      <v>8561.2000000000007</v>
    </nc>
  </rcc>
  <rcc rId="1210" sId="1" numFmtId="4">
    <oc r="Q121">
      <f>бюджетный!Q121+соцсфера!Q121+ФМХ!Q121</f>
    </oc>
    <nc r="Q121">
      <v>0</v>
    </nc>
  </rcc>
  <rcc rId="1211" sId="1" numFmtId="4">
    <oc r="R121">
      <f>бюджетный!R121+соцсфера!R121+ФМХ!R121</f>
    </oc>
    <nc r="R121">
      <v>0</v>
    </nc>
  </rcc>
  <rcc rId="1212" sId="1" numFmtId="4">
    <oc r="S121">
      <f>бюджетный!S121+соцсфера!S121+ФМХ!S121</f>
    </oc>
    <nc r="S121">
      <v>0</v>
    </nc>
  </rcc>
  <rcc rId="1213" sId="1" numFmtId="4">
    <oc r="N122">
      <f>бюджетный!N122+соцсфера!N122+ФМХ!N122</f>
    </oc>
    <nc r="N122">
      <v>0</v>
    </nc>
  </rcc>
  <rcc rId="1214" sId="1" numFmtId="4">
    <oc r="O122">
      <f>бюджетный!O122+соцсфера!O122+ФМХ!O122</f>
    </oc>
    <nc r="O122">
      <v>0</v>
    </nc>
  </rcc>
  <rcc rId="1215" sId="1" numFmtId="4">
    <oc r="P122">
      <f>бюджетный!P122+соцсфера!P122+ФМХ!P122</f>
    </oc>
    <nc r="P122">
      <v>0</v>
    </nc>
  </rcc>
  <rcc rId="1216" sId="1" numFmtId="4">
    <oc r="Q122">
      <f>бюджетный!Q122+соцсфера!Q122+ФМХ!Q122</f>
    </oc>
    <nc r="Q122">
      <v>0</v>
    </nc>
  </rcc>
  <rcc rId="1217" sId="1" numFmtId="4">
    <oc r="R122">
      <f>бюджетный!R122+соцсфера!R122+ФМХ!R122</f>
    </oc>
    <nc r="R122">
      <v>0</v>
    </nc>
  </rcc>
  <rcc rId="1218" sId="1" numFmtId="4">
    <oc r="S122">
      <f>бюджетный!S122+соцсфера!S122+ФМХ!S122</f>
    </oc>
    <nc r="S122">
      <v>0</v>
    </nc>
  </rcc>
  <rcc rId="1219" sId="1" numFmtId="4">
    <oc r="N123">
      <f>бюджетный!N123+соцсфера!N123+ФМХ!N123</f>
    </oc>
    <nc r="N123">
      <v>0</v>
    </nc>
  </rcc>
  <rcc rId="1220" sId="1" numFmtId="4">
    <oc r="O123">
      <f>бюджетный!O123+соцсфера!O123+ФМХ!O123</f>
    </oc>
    <nc r="O123">
      <v>0</v>
    </nc>
  </rcc>
  <rcc rId="1221" sId="1" numFmtId="4">
    <oc r="P123">
      <f>бюджетный!P123+соцсфера!P123+ФМХ!P123</f>
    </oc>
    <nc r="P123">
      <v>0</v>
    </nc>
  </rcc>
  <rcc rId="1222" sId="1" numFmtId="4">
    <oc r="Q123">
      <f>бюджетный!Q123+соцсфера!Q123+ФМХ!Q123</f>
    </oc>
    <nc r="Q123">
      <v>0</v>
    </nc>
  </rcc>
  <rcc rId="1223" sId="1" numFmtId="4">
    <oc r="R123">
      <f>бюджетный!R123+соцсфера!R123+ФМХ!R123</f>
    </oc>
    <nc r="R123">
      <v>0</v>
    </nc>
  </rcc>
  <rcc rId="1224" sId="1" numFmtId="4">
    <oc r="S123">
      <f>бюджетный!S123+соцсфера!S123+ФМХ!S123</f>
    </oc>
    <nc r="S123">
      <v>0</v>
    </nc>
  </rcc>
  <rcc rId="1225" sId="1" numFmtId="4">
    <oc r="N124">
      <f>ФМХ!N124+бюджетный!N124+соцсфера!N124</f>
    </oc>
    <nc r="N124">
      <v>0</v>
    </nc>
  </rcc>
  <rcc rId="1226" sId="1" numFmtId="4">
    <oc r="O124">
      <f>ФМХ!O124+бюджетный!O124+соцсфера!O124</f>
    </oc>
    <nc r="O124">
      <v>0</v>
    </nc>
  </rcc>
  <rcc rId="1227" sId="1" numFmtId="4">
    <oc r="P124">
      <f>ФМХ!P124+бюджетный!P124+соцсфера!P124</f>
    </oc>
    <nc r="P124">
      <v>0</v>
    </nc>
  </rcc>
  <rcc rId="1228" sId="1" numFmtId="4">
    <oc r="Q124">
      <f>ФМХ!Q124+бюджетный!Q124+соцсфера!Q124</f>
    </oc>
    <nc r="Q124">
      <v>0</v>
    </nc>
  </rcc>
  <rcc rId="1229" sId="1" numFmtId="4">
    <oc r="R124">
      <f>ФМХ!R124+бюджетный!R124+соцсфера!R124</f>
    </oc>
    <nc r="R124">
      <v>0</v>
    </nc>
  </rcc>
  <rcc rId="1230" sId="1" numFmtId="4">
    <oc r="S124">
      <f>ФМХ!S124+бюджетный!S124+соцсфера!S124</f>
    </oc>
    <nc r="S124">
      <v>0</v>
    </nc>
  </rcc>
  <rcc rId="1231" sId="1" numFmtId="4">
    <oc r="N125">
      <f>бюджетный!N125+соцсфера!N125+ФМХ!N125</f>
    </oc>
    <nc r="N125">
      <v>0</v>
    </nc>
  </rcc>
  <rcc rId="1232" sId="1" numFmtId="4">
    <oc r="O125">
      <f>бюджетный!O125+соцсфера!O125+ФМХ!O125</f>
    </oc>
    <nc r="O125">
      <v>0</v>
    </nc>
  </rcc>
  <rcc rId="1233" sId="1" numFmtId="4">
    <oc r="P125">
      <f>бюджетный!P125+соцсфера!P125+ФМХ!P125</f>
    </oc>
    <nc r="P125">
      <v>0</v>
    </nc>
  </rcc>
  <rcc rId="1234" sId="1" numFmtId="4">
    <oc r="Q125">
      <f>бюджетный!Q125+соцсфера!Q125+ФМХ!Q125</f>
    </oc>
    <nc r="Q125">
      <v>0</v>
    </nc>
  </rcc>
  <rcc rId="1235" sId="1" numFmtId="4">
    <oc r="R125">
      <f>бюджетный!R125+соцсфера!R125+ФМХ!R125</f>
    </oc>
    <nc r="R125">
      <v>0</v>
    </nc>
  </rcc>
  <rcc rId="1236" sId="1" numFmtId="4">
    <oc r="S125">
      <f>бюджетный!S125+соцсфера!S125+ФМХ!S125</f>
    </oc>
    <nc r="S125">
      <v>0</v>
    </nc>
  </rcc>
  <rcc rId="1237" sId="1" numFmtId="4">
    <oc r="N126">
      <f>бюджетный!N126+соцсфера!N126+ФМХ!N126</f>
    </oc>
    <nc r="N126">
      <v>0</v>
    </nc>
  </rcc>
  <rcc rId="1238" sId="1" numFmtId="4">
    <oc r="O126">
      <f>бюджетный!O126+соцсфера!O126+ФМХ!O126</f>
    </oc>
    <nc r="O126">
      <v>0</v>
    </nc>
  </rcc>
  <rcc rId="1239" sId="1" numFmtId="4">
    <oc r="P126">
      <f>бюджетный!P126+соцсфера!P126+ФМХ!P126</f>
    </oc>
    <nc r="P126">
      <v>0</v>
    </nc>
  </rcc>
  <rcc rId="1240" sId="1" numFmtId="4">
    <oc r="Q126">
      <f>бюджетный!Q126+соцсфера!Q126+ФМХ!Q126</f>
    </oc>
    <nc r="Q126">
      <v>0</v>
    </nc>
  </rcc>
  <rcc rId="1241" sId="1" numFmtId="4">
    <oc r="R126">
      <f>бюджетный!R126+соцсфера!R126+ФМХ!R126</f>
    </oc>
    <nc r="R126">
      <v>0</v>
    </nc>
  </rcc>
  <rcc rId="1242" sId="1" numFmtId="4">
    <oc r="S126">
      <f>бюджетный!S126+соцсфера!S126+ФМХ!S126</f>
    </oc>
    <nc r="S126">
      <v>0</v>
    </nc>
  </rcc>
  <rcc rId="1243" sId="1" numFmtId="4">
    <oc r="N128">
      <f>бюджетный!N128+соцсфера!N128+ФМХ!N128</f>
    </oc>
    <nc r="N128">
      <v>0</v>
    </nc>
  </rcc>
  <rcc rId="1244" sId="1" numFmtId="4">
    <oc r="O128">
      <f>бюджетный!O128+соцсфера!O128+ФМХ!O128</f>
    </oc>
    <nc r="O128">
      <v>0</v>
    </nc>
  </rcc>
  <rcc rId="1245" sId="1" numFmtId="4">
    <oc r="P128">
      <f>бюджетный!P128+соцсфера!P128+ФМХ!P128</f>
    </oc>
    <nc r="P128">
      <v>0</v>
    </nc>
  </rcc>
  <rcc rId="1246" sId="1" numFmtId="4">
    <oc r="Q128">
      <f>бюджетный!Q128+соцсфера!Q128+ФМХ!Q128</f>
    </oc>
    <nc r="Q128">
      <v>0</v>
    </nc>
  </rcc>
  <rcc rId="1247" sId="1" numFmtId="4">
    <oc r="R128">
      <f>бюджетный!R128+соцсфера!R128+ФМХ!R128</f>
    </oc>
    <nc r="R128">
      <v>0</v>
    </nc>
  </rcc>
  <rcc rId="1248" sId="1" numFmtId="4">
    <oc r="S128">
      <f>бюджетный!S128+соцсфера!S128+ФМХ!S128</f>
    </oc>
    <nc r="S128">
      <v>0</v>
    </nc>
  </rcc>
  <rcc rId="1249" sId="1" numFmtId="4">
    <oc r="N129">
      <f>N130</f>
    </oc>
    <nc r="N129">
      <v>4730</v>
    </nc>
  </rcc>
  <rcc rId="1250" sId="1" numFmtId="4">
    <oc r="O129">
      <f>O130</f>
    </oc>
    <nc r="O129">
      <v>4702.8999999999996</v>
    </nc>
  </rcc>
  <rcc rId="1251" sId="1" numFmtId="4">
    <oc r="P129">
      <f>P130</f>
    </oc>
    <nc r="P129">
      <v>6810.1</v>
    </nc>
  </rcc>
  <rcc rId="1252" sId="1" numFmtId="4">
    <oc r="Q129">
      <f>Q130</f>
    </oc>
    <nc r="Q129">
      <v>7593.6</v>
    </nc>
  </rcc>
  <rcc rId="1253" sId="1" numFmtId="4">
    <oc r="R129">
      <f>R130</f>
    </oc>
    <nc r="R129">
      <v>3640.8</v>
    </nc>
  </rcc>
  <rcc rId="1254" sId="1" numFmtId="4">
    <oc r="S129">
      <f>S130</f>
    </oc>
    <nc r="S129">
      <v>3640.8</v>
    </nc>
  </rcc>
  <rcc rId="1255" sId="1" numFmtId="4">
    <oc r="N130">
      <f>бюджетный!N130+соцсфера!N130+ФМХ!N130</f>
    </oc>
    <nc r="N130">
      <v>4730</v>
    </nc>
  </rcc>
  <rcc rId="1256" sId="1" numFmtId="4">
    <oc r="O130">
      <f>бюджетный!O130+соцсфера!O130+ФМХ!O130</f>
    </oc>
    <nc r="O130">
      <v>4702.8999999999996</v>
    </nc>
  </rcc>
  <rcc rId="1257" sId="1" numFmtId="4">
    <oc r="P130">
      <f>бюджетный!P130+соцсфера!P130+ФМХ!P130</f>
    </oc>
    <nc r="P130">
      <v>6810.1</v>
    </nc>
  </rcc>
  <rcc rId="1258" sId="1" numFmtId="4">
    <oc r="Q130">
      <f>бюджетный!Q130+соцсфера!Q130+ФМХ!Q130</f>
    </oc>
    <nc r="Q130">
      <v>7593.6</v>
    </nc>
  </rcc>
  <rcc rId="1259" sId="1" numFmtId="4">
    <oc r="R130">
      <f>бюджетный!R130+соцсфера!R130+ФМХ!R130</f>
    </oc>
    <nc r="R130">
      <v>3640.8</v>
    </nc>
  </rcc>
  <rcc rId="1260" sId="1" numFmtId="4">
    <oc r="S130">
      <f>бюджетный!S130+соцсфера!S130+ФМХ!S130</f>
    </oc>
    <nc r="S130">
      <v>3640.8</v>
    </nc>
  </rcc>
  <rcc rId="1261" sId="1" numFmtId="4">
    <oc r="N133">
      <f>бюджетный!N133+соцсфера!N133+ФМХ!N133</f>
    </oc>
    <nc r="N133">
      <v>399</v>
    </nc>
  </rcc>
  <rcc rId="1262" sId="1" numFmtId="4">
    <oc r="O133">
      <f>бюджетный!O133+соцсфера!O133+ФМХ!O133</f>
    </oc>
    <nc r="O133">
      <v>399</v>
    </nc>
  </rcc>
  <rcc rId="1263" sId="1" numFmtId="4">
    <oc r="P133">
      <f>бюджетный!P133+соцсфера!P133+ФМХ!P133</f>
    </oc>
    <nc r="P133">
      <v>0</v>
    </nc>
  </rcc>
  <rcc rId="1264" sId="1" numFmtId="4">
    <oc r="Q133">
      <f>бюджетный!Q133+соцсфера!Q133+ФМХ!Q133</f>
    </oc>
    <nc r="Q133">
      <v>0</v>
    </nc>
  </rcc>
  <rcc rId="1265" sId="1" numFmtId="4">
    <oc r="R133">
      <f>бюджетный!R133+соцсфера!R133+ФМХ!R133</f>
    </oc>
    <nc r="R133">
      <v>0</v>
    </nc>
  </rcc>
  <rcc rId="1266" sId="1" numFmtId="4">
    <oc r="S133">
      <f>бюджетный!S133+соцсфера!S133+ФМХ!S133</f>
    </oc>
    <nc r="S133">
      <v>0</v>
    </nc>
  </rcc>
  <rcc rId="1267" sId="1" numFmtId="4">
    <oc r="N134">
      <f>N135+N136</f>
    </oc>
    <nc r="N134">
      <v>7575.4</v>
    </nc>
  </rcc>
  <rcc rId="1268" sId="1" numFmtId="4">
    <oc r="O134">
      <f>O135+O136</f>
    </oc>
    <nc r="O134">
      <v>2790.4</v>
    </nc>
  </rcc>
  <rcc rId="1269" sId="1" numFmtId="4">
    <oc r="P134">
      <f>P135+P136</f>
    </oc>
    <nc r="P134">
      <v>16456.5</v>
    </nc>
  </rcc>
  <rcc rId="1270" sId="1" numFmtId="4">
    <oc r="Q134">
      <f>Q135+Q136</f>
    </oc>
    <nc r="Q134">
      <v>72406.5</v>
    </nc>
  </rcc>
  <rcc rId="1271" sId="1" numFmtId="4">
    <oc r="R134">
      <f>R135+R136</f>
    </oc>
    <nc r="R134">
      <v>38888.199999999997</v>
    </nc>
  </rcc>
  <rcc rId="1272" sId="1" numFmtId="4">
    <oc r="S134">
      <f>S135+S136</f>
    </oc>
    <nc r="S134">
      <v>39030.699999999997</v>
    </nc>
  </rcc>
  <rcc rId="1273" sId="1" numFmtId="4">
    <oc r="N135">
      <f>бюджетный!N135+соцсфера!N135+ФМХ!N135</f>
    </oc>
    <nc r="N135">
      <v>7575.4</v>
    </nc>
  </rcc>
  <rcc rId="1274" sId="1" numFmtId="4">
    <oc r="O135">
      <f>бюджетный!O135+соцсфера!O135+ФМХ!O135</f>
    </oc>
    <nc r="O135">
      <v>2790.4</v>
    </nc>
  </rcc>
  <rcc rId="1275" sId="1" numFmtId="4">
    <oc r="P135">
      <f>бюджетный!P135+соцсфера!P135+ФМХ!P135</f>
    </oc>
    <nc r="P135">
      <v>8990</v>
    </nc>
  </rcc>
  <rcc rId="1276" sId="1" numFmtId="4">
    <oc r="Q135">
      <f>бюджетный!Q135+соцсфера!Q135+ФМХ!Q135</f>
    </oc>
    <nc r="Q135">
      <v>67550.899999999994</v>
    </nc>
  </rcc>
  <rcc rId="1277" sId="1" numFmtId="4">
    <oc r="R135">
      <f>бюджетный!R135+соцсфера!R135+ФМХ!R135</f>
    </oc>
    <nc r="R135">
      <v>38888.199999999997</v>
    </nc>
  </rcc>
  <rcc rId="1278" sId="1" numFmtId="4">
    <oc r="S135">
      <f>бюджетный!S135+соцсфера!S135+ФМХ!S135</f>
    </oc>
    <nc r="S135">
      <v>39030.699999999997</v>
    </nc>
  </rcc>
  <rcc rId="1279" sId="1" numFmtId="4">
    <oc r="N136">
      <f>ФМХ!N136+бюджетный!N136-соцсфера!N136</f>
    </oc>
    <nc r="N136">
      <v>0</v>
    </nc>
  </rcc>
  <rcc rId="1280" sId="1" numFmtId="4">
    <oc r="O136">
      <f>ФМХ!O136+бюджетный!O136-соцсфера!O136</f>
    </oc>
    <nc r="O136">
      <v>0</v>
    </nc>
  </rcc>
  <rcc rId="1281" sId="1" numFmtId="4">
    <oc r="P136">
      <f>ФМХ!P136+бюджетный!P136-соцсфера!P136</f>
    </oc>
    <nc r="P136">
      <v>7466.5</v>
    </nc>
  </rcc>
  <rcc rId="1282" sId="1" numFmtId="4">
    <oc r="Q136">
      <f>ФМХ!Q136+бюджетный!Q136-соцсфера!Q136</f>
    </oc>
    <nc r="Q136">
      <v>4855.6000000000004</v>
    </nc>
  </rcc>
  <rcc rId="1283" sId="1" numFmtId="4">
    <oc r="R136">
      <f>ФМХ!R136+бюджетный!R136-соцсфера!R136</f>
    </oc>
    <nc r="R136">
      <v>0</v>
    </nc>
  </rcc>
  <rcc rId="1284" sId="1" numFmtId="4">
    <oc r="S136">
      <f>ФМХ!S136+бюджетный!S136-соцсфера!S136</f>
    </oc>
    <nc r="S136">
      <v>0</v>
    </nc>
  </rcc>
  <rcc rId="1285" sId="1" numFmtId="4">
    <oc r="N137">
      <f>SUM(N138:N142)</f>
    </oc>
    <nc r="N137">
      <v>5331288.2</v>
    </nc>
  </rcc>
  <rcc rId="1286" sId="1" numFmtId="4">
    <oc r="O137">
      <f>SUM(O138:O142)</f>
    </oc>
    <nc r="O137">
      <v>5186396.0999999996</v>
    </nc>
  </rcc>
  <rcc rId="1287" sId="1" numFmtId="4">
    <oc r="P137">
      <f>SUM(P138:P142)</f>
    </oc>
    <nc r="P137">
      <v>7467095.3999999994</v>
    </nc>
  </rcc>
  <rcc rId="1288" sId="1" numFmtId="4">
    <oc r="Q137">
      <f>SUM(Q138:Q142)</f>
    </oc>
    <nc r="Q137">
      <v>6302992.1000000006</v>
    </nc>
  </rcc>
  <rcc rId="1289" sId="1" numFmtId="4">
    <oc r="R137">
      <f>SUM(R138:R142)</f>
    </oc>
    <nc r="R137">
      <v>5445693</v>
    </nc>
  </rcc>
  <rcc rId="1290" sId="1" numFmtId="4">
    <oc r="S137">
      <f>SUM(S138:S142)</f>
    </oc>
    <nc r="S137">
      <v>4450902.2</v>
    </nc>
  </rcc>
  <rcc rId="1291" sId="1" numFmtId="4">
    <oc r="N138">
      <f>бюджетный!N138+соцсфера!N138+ФМХ!N138</f>
    </oc>
    <nc r="N138">
      <v>1227393</v>
    </nc>
  </rcc>
  <rcc rId="1292" sId="1" numFmtId="4">
    <oc r="O138">
      <f>бюджетный!O138+соцсфера!O138+ФМХ!O138</f>
    </oc>
    <nc r="O138">
      <v>1224514.5</v>
    </nc>
  </rcc>
  <rcc rId="1293" sId="1" numFmtId="4">
    <oc r="P138">
      <f>бюджетный!P138+соцсфера!P138+ФМХ!P138</f>
    </oc>
    <nc r="P138">
      <v>1211770.1000000001</v>
    </nc>
  </rcc>
  <rcc rId="1294" sId="1" numFmtId="4">
    <oc r="Q138">
      <f>бюджетный!Q138+соцсфера!Q138+ФМХ!Q138</f>
    </oc>
    <nc r="Q138">
      <v>1308132.8999999999</v>
    </nc>
  </rcc>
  <rcc rId="1295" sId="1" numFmtId="4">
    <oc r="R138">
      <f>бюджетный!R138+соцсфера!R138+ФМХ!R138</f>
    </oc>
    <nc r="R138">
      <v>1539691.7</v>
    </nc>
  </rcc>
  <rcc rId="1296" sId="1" numFmtId="4">
    <oc r="S138">
      <f>бюджетный!S138+соцсфера!S138+ФМХ!S138</f>
    </oc>
    <nc r="S138">
      <v>1298703</v>
    </nc>
  </rcc>
  <rcc rId="1297" sId="1" numFmtId="4">
    <oc r="N139">
      <f>бюджетный!N139+соцсфера!N139+ФМХ!N139</f>
    </oc>
    <nc r="N139">
      <v>2673880.9000000004</v>
    </nc>
  </rcc>
  <rcc rId="1298" sId="1" numFmtId="4">
    <oc r="O139">
      <f>бюджетный!O139+соцсфера!O139+ФМХ!O139</f>
    </oc>
    <nc r="O139">
      <v>2537046.2999999998</v>
    </nc>
  </rcc>
  <rcc rId="1299" sId="1" numFmtId="4">
    <oc r="P139">
      <f>бюджетный!P139+соцсфера!P139+ФМХ!P139</f>
    </oc>
    <nc r="P139">
      <v>4795768.4000000004</v>
    </nc>
  </rcc>
  <rcc rId="1300" sId="1" numFmtId="4">
    <oc r="Q139">
      <f>бюджетный!Q139+соцсфера!Q139+ФМХ!Q139</f>
    </oc>
    <nc r="Q139">
      <v>3108828.8000000003</v>
    </nc>
  </rcc>
  <rcc rId="1301" sId="1" numFmtId="4">
    <oc r="R139">
      <f>бюджетный!R139+соцсфера!R139+ФМХ!R139</f>
    </oc>
    <nc r="R139">
      <v>2004250.6</v>
    </nc>
  </rcc>
  <rcc rId="1302" sId="1" numFmtId="4">
    <oc r="S139">
      <f>бюджетный!S139+соцсфера!S139+ФМХ!S139</f>
    </oc>
    <nc r="S139">
      <v>1305017.8999999999</v>
    </nc>
  </rcc>
  <rcc rId="1303" sId="1" numFmtId="4">
    <oc r="N140">
      <f>бюджетный!N140+соцсфера!N140+ФМХ!N140</f>
    </oc>
    <nc r="N140">
      <v>792258.7</v>
    </nc>
  </rcc>
  <rcc rId="1304" sId="1" numFmtId="4">
    <oc r="O140">
      <f>бюджетный!O140+соцсфера!O140+ФМХ!O140</f>
    </oc>
    <nc r="O140">
      <v>791882.8</v>
    </nc>
  </rcc>
  <rcc rId="1305" sId="1" numFmtId="4">
    <oc r="P140">
      <f>бюджетный!P140+соцсфера!P140+ФМХ!P140</f>
    </oc>
    <nc r="P140">
      <v>938939.8</v>
    </nc>
  </rcc>
  <rcc rId="1306" sId="1" numFmtId="4">
    <oc r="Q140">
      <f>бюджетный!Q140+соцсфера!Q140+ФМХ!Q140</f>
    </oc>
    <nc r="Q140">
      <v>1013563.9</v>
    </nc>
  </rcc>
  <rcc rId="1307" sId="1" numFmtId="4">
    <oc r="R140">
      <f>бюджетный!R140+соцсфера!R140+ФМХ!R140</f>
    </oc>
    <nc r="R140">
      <v>1112576.8999999999</v>
    </nc>
  </rcc>
  <rcc rId="1308" sId="1" numFmtId="4">
    <oc r="S140">
      <f>бюджетный!S140+соцсфера!S140+ФМХ!S140</f>
    </oc>
    <nc r="S140">
      <v>1174248.3</v>
    </nc>
  </rcc>
  <rcc rId="1309" sId="1" numFmtId="4">
    <oc r="N141">
      <f>бюджетный!N141+соцсфера!N141+ФМХ!N141</f>
    </oc>
    <nc r="N141">
      <v>3066.3</v>
    </nc>
  </rcc>
  <rcc rId="1310" sId="1" numFmtId="4">
    <oc r="O141">
      <f>бюджетный!O141+соцсфера!O141+ФМХ!O141</f>
    </oc>
    <nc r="O141">
      <v>3066.3</v>
    </nc>
  </rcc>
  <rcc rId="1311" sId="1" numFmtId="4">
    <oc r="P141">
      <f>бюджетный!P141+соцсфера!P141+ФМХ!P141</f>
    </oc>
    <nc r="P141">
      <v>3856.8</v>
    </nc>
  </rcc>
  <rcc rId="1312" sId="1" numFmtId="4">
    <oc r="Q141">
      <f>бюджетный!Q141+соцсфера!Q141+ФМХ!Q141</f>
    </oc>
    <nc r="Q141">
      <v>4741.3999999999996</v>
    </nc>
  </rcc>
  <rcc rId="1313" sId="1" numFmtId="4">
    <oc r="R141">
      <f>бюджетный!R141+соцсфера!R141+ФМХ!R141</f>
    </oc>
    <nc r="R141">
      <v>4741.3999999999996</v>
    </nc>
  </rcc>
  <rcc rId="1314" sId="1" numFmtId="4">
    <oc r="S141">
      <f>бюджетный!S141+соцсфера!S141+ФМХ!S141</f>
    </oc>
    <nc r="S141">
      <v>4741.3999999999996</v>
    </nc>
  </rcc>
  <rcc rId="1315" sId="1" numFmtId="4">
    <oc r="N142">
      <f>бюджетный!N142+соцсфера!N142+ФМХ!N142</f>
    </oc>
    <nc r="N142">
      <v>634689.30000000005</v>
    </nc>
  </rcc>
  <rcc rId="1316" sId="1" numFmtId="4">
    <oc r="O142">
      <f>бюджетный!O142+соцсфера!O142+ФМХ!O142</f>
    </oc>
    <nc r="O142">
      <v>629886.19999999995</v>
    </nc>
  </rcc>
  <rcc rId="1317" sId="1" numFmtId="4">
    <oc r="P142">
      <f>бюджетный!P142+соцсфера!P142+ФМХ!P142</f>
    </oc>
    <nc r="P142">
      <v>516760.3</v>
    </nc>
  </rcc>
  <rcc rId="1318" sId="1" numFmtId="4">
    <oc r="Q142">
      <f>бюджетный!Q142+соцсфера!Q142+ФМХ!Q142</f>
    </oc>
    <nc r="Q142">
      <v>867725.1</v>
    </nc>
  </rcc>
  <rcc rId="1319" sId="1" numFmtId="4">
    <oc r="R142">
      <f>бюджетный!R142+соцсфера!R142+ФМХ!R142</f>
    </oc>
    <nc r="R142">
      <v>784432.4</v>
    </nc>
  </rcc>
  <rcc rId="1320" sId="1" numFmtId="4">
    <oc r="S142">
      <f>бюджетный!S142+соцсфера!S142+ФМХ!S142</f>
    </oc>
    <nc r="S142">
      <v>668191.6</v>
    </nc>
  </rcc>
  <rcc rId="1321" sId="1" numFmtId="4">
    <oc r="N144">
      <f>бюджетный!N144+соцсфера!N144+ФМХ!N144</f>
    </oc>
    <nc r="N144">
      <v>0</v>
    </nc>
  </rcc>
  <rcc rId="1322" sId="1" numFmtId="4">
    <oc r="O144">
      <f>бюджетный!O144+соцсфера!O144+ФМХ!O144</f>
    </oc>
    <nc r="O144">
      <v>0</v>
    </nc>
  </rcc>
  <rcc rId="1323" sId="1" numFmtId="4">
    <oc r="P144">
      <f>бюджетный!P144+соцсфера!P144+ФМХ!P144</f>
    </oc>
    <nc r="P144">
      <v>0</v>
    </nc>
  </rcc>
  <rcc rId="1324" sId="1" numFmtId="4">
    <oc r="Q144">
      <f>бюджетный!Q144+соцсфера!Q144+ФМХ!Q144</f>
    </oc>
    <nc r="Q144">
      <v>0</v>
    </nc>
  </rcc>
  <rcc rId="1325" sId="1" numFmtId="4">
    <oc r="R144">
      <f>бюджетный!R144+соцсфера!R144+ФМХ!R144</f>
    </oc>
    <nc r="R144">
      <v>0</v>
    </nc>
  </rcc>
  <rcc rId="1326" sId="1" numFmtId="4">
    <oc r="S144">
      <f>бюджетный!S144+соцсфера!S144+ФМХ!S144</f>
    </oc>
    <nc r="S144">
      <v>0</v>
    </nc>
  </rcc>
  <rcc rId="1327" sId="1" numFmtId="4">
    <oc r="N145">
      <f>бюджетный!N145+соцсфера!N145+ФМХ!N145</f>
    </oc>
    <nc r="N145">
      <v>198732.5</v>
    </nc>
  </rcc>
  <rcc rId="1328" sId="1" numFmtId="4">
    <oc r="O145">
      <f>бюджетный!O145+соцсфера!O145+ФМХ!O145</f>
    </oc>
    <nc r="O145">
      <v>198691.8</v>
    </nc>
  </rcc>
  <rcc rId="1329" sId="1" numFmtId="4">
    <oc r="P145">
      <f>бюджетный!P145+соцсфера!P145+ФМХ!P145</f>
    </oc>
    <nc r="P145">
      <v>244000.2</v>
    </nc>
  </rcc>
  <rcc rId="1330" sId="1" numFmtId="4">
    <oc r="Q145">
      <f>бюджетный!Q145+соцсфера!Q145+ФМХ!Q145</f>
    </oc>
    <nc r="Q145">
      <v>262343.8</v>
    </nc>
  </rcc>
  <rcc rId="1331" sId="1" numFmtId="4">
    <oc r="R145">
      <f>бюджетный!R145+соцсфера!R145+ФМХ!R145</f>
    </oc>
    <nc r="R145">
      <v>281445.5</v>
    </nc>
  </rcc>
  <rcc rId="1332" sId="1" numFmtId="4">
    <oc r="S145">
      <f>бюджетный!S145+соцсфера!S145+ФМХ!S145</f>
    </oc>
    <nc r="S145">
      <v>299344.90000000002</v>
    </nc>
  </rcc>
  <rcc rId="1333" sId="1" numFmtId="4">
    <oc r="N146">
      <f>бюджетный!N146+соцсфера!N146+ФМХ!N146</f>
    </oc>
    <nc r="N146">
      <v>507915.8</v>
    </nc>
  </rcc>
  <rcc rId="1334" sId="1" numFmtId="4">
    <oc r="O146">
      <f>бюджетный!O146+соцсфера!O146+ФМХ!O146</f>
    </oc>
    <nc r="O146">
      <v>507915.7</v>
    </nc>
  </rcc>
  <rcc rId="1335" sId="1" numFmtId="4">
    <oc r="P146">
      <f>бюджетный!P146+соцсфера!P146+ФМХ!P146</f>
    </oc>
    <nc r="P146">
      <v>605027.80000000005</v>
    </nc>
  </rcc>
  <rcc rId="1336" sId="1" numFmtId="4">
    <oc r="Q146">
      <f>бюджетный!Q146+соцсфера!Q146+ФМХ!Q146</f>
    </oc>
    <nc r="Q146">
      <v>654490.6</v>
    </nc>
  </rcc>
  <rcc rId="1337" sId="1" numFmtId="4">
    <oc r="R146">
      <f>бюджетный!R146+соцсфера!R146+ФМХ!R146</f>
    </oc>
    <nc r="R146">
      <v>674637.1</v>
    </nc>
  </rcc>
  <rcc rId="1338" sId="1" numFmtId="4">
    <oc r="S146">
      <f>бюджетный!S146+соцсфера!S146+ФМХ!S146</f>
    </oc>
    <nc r="S146">
      <v>712724.2</v>
    </nc>
  </rcc>
  <rcc rId="1339" sId="1" numFmtId="4">
    <oc r="N148">
      <f>ФМХ!N148+соцсфера!N148+бюджетный!N148</f>
    </oc>
    <nc r="N148">
      <v>0</v>
    </nc>
  </rcc>
  <rcc rId="1340" sId="1" numFmtId="4">
    <oc r="O148">
      <f>ФМХ!O148+соцсфера!O148+бюджетный!O148</f>
    </oc>
    <nc r="O148">
      <v>0</v>
    </nc>
  </rcc>
  <rcc rId="1341" sId="1" numFmtId="4">
    <oc r="P148">
      <f>ФМХ!P148+соцсфера!P148+бюджетный!P148</f>
    </oc>
    <nc r="P148">
      <v>970</v>
    </nc>
  </rcc>
  <rcc rId="1342" sId="1" numFmtId="4">
    <oc r="Q148">
      <f>ФМХ!Q148+соцсфера!Q148+бюджетный!Q148</f>
    </oc>
    <nc r="Q148">
      <v>6012</v>
    </nc>
  </rcc>
  <rcc rId="1343" sId="1" numFmtId="4">
    <oc r="R148">
      <f>ФМХ!R148+соцсфера!R148+бюджетный!R148</f>
    </oc>
    <nc r="R148">
      <v>0</v>
    </nc>
  </rcc>
  <rcc rId="1344" sId="1" numFmtId="4">
    <oc r="S148">
      <f>ФМХ!S148+соцсфера!S148+бюджетный!S148</f>
    </oc>
    <nc r="S148">
      <v>0</v>
    </nc>
  </rcc>
  <rcc rId="1345" sId="1" numFmtId="4">
    <oc r="N149">
      <f>N151+N152</f>
    </oc>
    <nc r="N149">
      <v>665689.79999999993</v>
    </nc>
  </rcc>
  <rcc rId="1346" sId="1" numFmtId="4">
    <oc r="O149">
      <f>O151+O152</f>
    </oc>
    <nc r="O149">
      <v>665508.19999999995</v>
    </nc>
  </rcc>
  <rcc rId="1347" sId="1" numFmtId="4">
    <oc r="P149">
      <f>P150+P151+P152</f>
    </oc>
    <nc r="P149">
      <v>725070.6</v>
    </nc>
  </rcc>
  <rcc rId="1348" sId="1" numFmtId="4">
    <oc r="Q149">
      <f>Q150+Q151+Q152</f>
    </oc>
    <nc r="Q149">
      <v>834544.79999999993</v>
    </nc>
  </rcc>
  <rcc rId="1349" sId="1" numFmtId="4">
    <oc r="R149">
      <f>R150+R151+R152</f>
    </oc>
    <nc r="R149">
      <v>785875.8</v>
    </nc>
  </rcc>
  <rcc rId="1350" sId="1" numFmtId="4">
    <oc r="S149">
      <f>S150+S151+S152</f>
    </oc>
    <nc r="S149">
      <v>808705.9</v>
    </nc>
  </rcc>
  <rcc rId="1351" sId="1" numFmtId="4">
    <oc r="N150">
      <f>бюджетный!N150+соцсфера!N150+ФМХ!N150</f>
    </oc>
    <nc r="N150">
      <v>0</v>
    </nc>
  </rcc>
  <rcc rId="1352" sId="1" numFmtId="4">
    <oc r="O150">
      <f>бюджетный!O150+соцсфера!O150+ФМХ!O150</f>
    </oc>
    <nc r="O150">
      <v>0</v>
    </nc>
  </rcc>
  <rcc rId="1353" sId="1" numFmtId="4">
    <oc r="P150">
      <f>бюджетный!P150+соцсфера!P150+ФМХ!P150</f>
    </oc>
    <nc r="P150">
      <v>11581.1</v>
    </nc>
  </rcc>
  <rcc rId="1354" sId="1" numFmtId="4">
    <oc r="Q150">
      <f>бюджетный!Q150+соцсфера!Q150+ФМХ!Q150</f>
    </oc>
    <nc r="Q150">
      <v>15099</v>
    </nc>
  </rcc>
  <rcc rId="1355" sId="1" numFmtId="4">
    <oc r="R150">
      <f>бюджетный!R150+соцсфера!R150+ФМХ!R150</f>
    </oc>
    <nc r="R150">
      <v>15699.2</v>
    </nc>
  </rcc>
  <rcc rId="1356" sId="1" numFmtId="4">
    <oc r="S150">
      <f>бюджетный!S150+соцсфера!S150+ФМХ!S150</f>
    </oc>
    <nc r="S150">
      <v>16323.100000000002</v>
    </nc>
  </rcc>
  <rcc rId="1357" sId="1" numFmtId="4">
    <oc r="N151">
      <f>бюджетный!N151+соцсфера!N151+ФМХ!N151</f>
    </oc>
    <nc r="N151">
      <v>208612.9</v>
    </nc>
  </rcc>
  <rcc rId="1358" sId="1" numFmtId="4">
    <oc r="O151">
      <f>бюджетный!O151+соцсфера!O151+ФМХ!O151</f>
    </oc>
    <nc r="O151">
      <v>208432.19999999998</v>
    </nc>
  </rcc>
  <rcc rId="1359" sId="1" numFmtId="4">
    <oc r="P151">
      <f>бюджетный!P151+соцсфера!P151+ФМХ!P151</f>
    </oc>
    <nc r="P151">
      <v>189895</v>
    </nc>
  </rcc>
  <rcc rId="1360" sId="1" numFmtId="4">
    <oc r="Q151">
      <f>бюджетный!Q151+соцсфера!Q151+ФМХ!Q151</f>
    </oc>
    <nc r="Q151">
      <v>186315.1</v>
    </nc>
  </rcc>
  <rcc rId="1361" sId="1" numFmtId="4">
    <oc r="R151">
      <f>бюджетный!R151+соцсфера!R151+ФМХ!R151</f>
    </oc>
    <nc r="R151">
      <v>192162.6</v>
    </nc>
  </rcc>
  <rcc rId="1362" sId="1" numFmtId="4">
    <oc r="S151">
      <f>бюджетный!S151+соцсфера!S151+ФМХ!S151</f>
    </oc>
    <nc r="S151">
      <v>196230.8</v>
    </nc>
  </rcc>
  <rcc rId="1363" sId="1" numFmtId="4">
    <oc r="N152">
      <f>бюджетный!N152+соцсфера!N152+ФМХ!N152</f>
    </oc>
    <nc r="N152">
      <v>457076.89999999997</v>
    </nc>
  </rcc>
  <rcc rId="1364" sId="1" numFmtId="4">
    <oc r="O152">
      <f>бюджетный!O152+соцсфера!O152+ФМХ!O152</f>
    </oc>
    <nc r="O152">
      <v>457076</v>
    </nc>
  </rcc>
  <rcc rId="1365" sId="1" numFmtId="4">
    <oc r="P152">
      <f>бюджетный!P152+соцсфера!P152+ФМХ!P152</f>
    </oc>
    <nc r="P152">
      <v>523594.5</v>
    </nc>
  </rcc>
  <rcc rId="1366" sId="1" numFmtId="4">
    <oc r="Q152">
      <f>бюджетный!Q152+соцсфера!Q152+ФМХ!Q152</f>
    </oc>
    <nc r="Q152">
      <v>633130.69999999995</v>
    </nc>
  </rcc>
  <rcc rId="1367" sId="1" numFmtId="4">
    <oc r="R152">
      <f>бюджетный!R152+соцсфера!R152+ФМХ!R152</f>
    </oc>
    <nc r="R152">
      <v>578014</v>
    </nc>
  </rcc>
  <rcc rId="1368" sId="1" numFmtId="4">
    <oc r="S152">
      <f>бюджетный!S152+соцсфера!S152+ФМХ!S152</f>
    </oc>
    <nc r="S152">
      <v>596152</v>
    </nc>
  </rcc>
  <rcc rId="1369" sId="1" numFmtId="4">
    <oc r="P153">
      <f>ФМХ!P153</f>
    </oc>
    <nc r="P153">
      <v>124057.1</v>
    </nc>
  </rcc>
  <rcc rId="1370" sId="1" numFmtId="4">
    <oc r="Q153">
      <f>ФМХ!Q153</f>
    </oc>
    <nc r="Q153">
      <v>97402.3</v>
    </nc>
  </rcc>
  <rcc rId="1371" sId="1" numFmtId="4">
    <oc r="R153">
      <f>ФМХ!R153</f>
    </oc>
    <nc r="R153">
      <v>2293</v>
    </nc>
  </rcc>
  <rcc rId="1372" sId="1" numFmtId="4">
    <oc r="S153">
      <f>ФМХ!S153</f>
    </oc>
    <nc r="S153">
      <v>2293</v>
    </nc>
  </rcc>
  <rcc rId="1373" sId="1" numFmtId="4">
    <oc r="N155">
      <f>бюджетный!N155+соцсфера!N155+ФМХ!N155</f>
    </oc>
    <nc r="N155">
      <v>29860.7</v>
    </nc>
  </rcc>
  <rcc rId="1374" sId="1" numFmtId="4">
    <oc r="O155">
      <f>бюджетный!O155+соцсфера!O155+ФМХ!O155</f>
    </oc>
    <nc r="O155">
      <v>29339.5</v>
    </nc>
  </rcc>
  <rcc rId="1375" sId="1" numFmtId="4">
    <oc r="P155">
      <f>бюджетный!P155+соцсфера!P155+ФМХ!P155</f>
    </oc>
    <nc r="P155">
      <v>37476.9</v>
    </nc>
  </rcc>
  <rcc rId="1376" sId="1" numFmtId="4">
    <oc r="Q155">
      <f>бюджетный!Q155+соцсфера!Q155+ФМХ!Q155</f>
    </oc>
    <nc r="Q155">
      <v>42895.5</v>
    </nc>
  </rcc>
  <rcc rId="1377" sId="1" numFmtId="4">
    <oc r="R155">
      <f>бюджетный!R155+соцсфера!R155+ФМХ!R155</f>
    </oc>
    <nc r="R155">
      <v>44250.8</v>
    </nc>
  </rcc>
  <rcc rId="1378" sId="1" numFmtId="4">
    <oc r="S155">
      <f>бюджетный!S155+соцсфера!S155+ФМХ!S155</f>
    </oc>
    <nc r="S155">
      <v>46020.9</v>
    </nc>
  </rcc>
  <rcc rId="1379" sId="1" numFmtId="4">
    <oc r="N156">
      <f>N157+N158+N159</f>
    </oc>
    <nc r="N156">
      <v>33921.800000000003</v>
    </nc>
  </rcc>
  <rcc rId="1380" sId="1" numFmtId="4">
    <oc r="O156">
      <f>O157+O158+O159</f>
    </oc>
    <nc r="O156">
      <v>33107</v>
    </nc>
  </rcc>
  <rcc rId="1381" sId="1" numFmtId="4">
    <oc r="P156">
      <f>P157+P158+P159</f>
    </oc>
    <nc r="P156">
      <v>62939.5</v>
    </nc>
  </rcc>
  <rcc rId="1382" sId="1" numFmtId="4">
    <oc r="Q156">
      <f>Q157+Q158+Q159</f>
    </oc>
    <nc r="Q156">
      <v>46719.4</v>
    </nc>
  </rcc>
  <rcc rId="1383" sId="1" numFmtId="4">
    <oc r="R156">
      <f>R157+R158+R159</f>
    </oc>
    <nc r="R156">
      <v>48559.4</v>
    </nc>
  </rcc>
  <rcc rId="1384" sId="1" numFmtId="4">
    <oc r="S156">
      <f>S157+S158+S159</f>
    </oc>
    <nc r="S156">
      <v>50473</v>
    </nc>
  </rcc>
  <rcc rId="1385" sId="1" numFmtId="4">
    <oc r="N157">
      <f>бюджетный!N157+соцсфера!N157+ФМХ!N157</f>
    </oc>
    <nc r="N157">
      <v>594</v>
    </nc>
  </rcc>
  <rcc rId="1386" sId="1" numFmtId="4">
    <oc r="O157">
      <f>бюджетный!O157+соцсфера!O157+ФМХ!O157</f>
    </oc>
    <nc r="O157">
      <v>412.5</v>
    </nc>
  </rcc>
  <rcc rId="1387" sId="1" numFmtId="4">
    <oc r="P157">
      <f>бюджетный!P157+соцсфера!P157+ФМХ!P157</f>
    </oc>
    <nc r="P157">
      <v>594</v>
    </nc>
  </rcc>
  <rcc rId="1388" sId="1" numFmtId="4">
    <oc r="Q157">
      <f>бюджетный!Q157+соцсфера!Q157+ФМХ!Q157</f>
    </oc>
    <nc r="Q157">
      <v>719.4</v>
    </nc>
  </rcc>
  <rcc rId="1389" sId="1" numFmtId="4">
    <oc r="R157">
      <f>бюджетный!R157+соцсфера!R157+ФМХ!R157</f>
    </oc>
    <nc r="R157">
      <v>719.4</v>
    </nc>
  </rcc>
  <rcc rId="1390" sId="1" numFmtId="4">
    <oc r="S157">
      <f>бюджетный!S157+соцсфера!S157+ФМХ!S157</f>
    </oc>
    <nc r="S157">
      <v>719.4</v>
    </nc>
  </rcc>
  <rcc rId="1391" sId="1" numFmtId="4">
    <oc r="N158">
      <f>бюджетный!N158+соцсфера!N158+ФМХ!N158</f>
    </oc>
    <nc r="N158">
      <v>33327.800000000003</v>
    </nc>
  </rcc>
  <rcc rId="1392" sId="1" numFmtId="4">
    <oc r="O158">
      <f>бюджетный!O158+соцсфера!O158+ФМХ!O158</f>
    </oc>
    <nc r="O158">
      <v>32694.5</v>
    </nc>
  </rcc>
  <rcc rId="1393" sId="1" numFmtId="4">
    <oc r="P158">
      <f>бюджетный!P158+соцсфера!P158+ФМХ!P158</f>
    </oc>
    <nc r="P158">
      <v>62345.5</v>
    </nc>
  </rcc>
  <rcc rId="1394" sId="1" numFmtId="4">
    <oc r="Q158">
      <f>бюджетный!Q158+соцсфера!Q158+ФМХ!Q158</f>
    </oc>
    <nc r="Q158">
      <v>46000</v>
    </nc>
  </rcc>
  <rcc rId="1395" sId="1" numFmtId="4">
    <oc r="R158">
      <f>бюджетный!R158+соцсфера!R158+ФМХ!R158</f>
    </oc>
    <nc r="R158">
      <v>47840</v>
    </nc>
  </rcc>
  <rcc rId="1396" sId="1" numFmtId="4">
    <oc r="S158">
      <f>бюджетный!S158+соцсфера!S158+ФМХ!S158</f>
    </oc>
    <nc r="S158">
      <v>49753.599999999999</v>
    </nc>
  </rcc>
  <rcc rId="1397" sId="1" numFmtId="4">
    <oc r="N159">
      <f>бюджетный!N159+соцсфера!N159+ФМХ!N159</f>
    </oc>
    <nc r="N159">
      <v>0</v>
    </nc>
  </rcc>
  <rcc rId="1398" sId="1" numFmtId="4">
    <oc r="O159">
      <f>бюджетный!O159+соцсфера!O159+ФМХ!O159</f>
    </oc>
    <nc r="O159">
      <v>0</v>
    </nc>
  </rcc>
  <rcc rId="1399" sId="1" numFmtId="4">
    <oc r="P159">
      <f>бюджетный!P159+соцсфера!P159+ФМХ!P159</f>
    </oc>
    <nc r="P159">
      <v>0</v>
    </nc>
  </rcc>
  <rcc rId="1400" sId="1" numFmtId="4">
    <oc r="Q159">
      <f>бюджетный!Q159+соцсфера!Q159+ФМХ!Q159</f>
    </oc>
    <nc r="Q159">
      <v>0</v>
    </nc>
  </rcc>
  <rcc rId="1401" sId="1" numFmtId="4">
    <oc r="R159">
      <f>бюджетный!R159+соцсфера!R159+ФМХ!R159</f>
    </oc>
    <nc r="R159">
      <v>0</v>
    </nc>
  </rcc>
  <rcc rId="1402" sId="1" numFmtId="4">
    <oc r="S159">
      <f>бюджетный!S159+соцсфера!S159+ФМХ!S159</f>
    </oc>
    <nc r="S159">
      <v>0</v>
    </nc>
  </rcc>
  <rcc rId="1403" sId="1" numFmtId="4">
    <oc r="N160">
      <f>ФМХ!N160+бюджетный!N160+соцсфера!N160</f>
    </oc>
    <nc r="N160">
      <v>0</v>
    </nc>
  </rcc>
  <rcc rId="1404" sId="1" numFmtId="4">
    <oc r="O160">
      <f>ФМХ!O160+бюджетный!O160+соцсфера!O160</f>
    </oc>
    <nc r="O160">
      <v>0</v>
    </nc>
  </rcc>
  <rcc rId="1405" sId="1" numFmtId="4">
    <oc r="P160">
      <f>ФМХ!P160+бюджетный!P160+соцсфера!P160</f>
    </oc>
    <nc r="P160">
      <v>0</v>
    </nc>
  </rcc>
  <rcc rId="1406" sId="1" numFmtId="4">
    <oc r="Q160">
      <f>ФМХ!Q160+бюджетный!Q160+соцсфера!Q160</f>
    </oc>
    <nc r="Q160">
      <v>0</v>
    </nc>
  </rcc>
  <rcc rId="1407" sId="1" numFmtId="4">
    <oc r="R160">
      <f>ФМХ!R160+бюджетный!R160+соцсфера!R160</f>
    </oc>
    <nc r="R160">
      <v>0</v>
    </nc>
  </rcc>
  <rcc rId="1408" sId="1" numFmtId="4">
    <oc r="S160">
      <f>ФМХ!S160+бюджетный!S160+соцсфера!S160</f>
    </oc>
    <nc r="S160">
      <v>0</v>
    </nc>
  </rcc>
  <rcc rId="1409" sId="1" numFmtId="4">
    <oc r="N161">
      <f>SUM(N162:N164)</f>
    </oc>
    <nc r="N161">
      <v>3131608.0999999996</v>
    </nc>
  </rcc>
  <rcc rId="1410" sId="1" numFmtId="4">
    <oc r="O161">
      <f>SUM(O162:O164)</f>
    </oc>
    <nc r="O161">
      <v>3087384.8</v>
    </nc>
  </rcc>
  <rcc rId="1411" sId="1" numFmtId="4">
    <oc r="P161">
      <f>SUM(P162:P164)</f>
    </oc>
    <nc r="P161">
      <v>3762115.6</v>
    </nc>
  </rcc>
  <rcc rId="1412" sId="1" numFmtId="4">
    <oc r="Q161">
      <f>SUM(Q162:Q164)</f>
    </oc>
    <nc r="Q161">
      <v>3053834.1</v>
    </nc>
  </rcc>
  <rcc rId="1413" sId="1" numFmtId="4">
    <oc r="R161">
      <f>SUM(R162:R164)</f>
    </oc>
    <nc r="R161">
      <v>3097882.7</v>
    </nc>
  </rcc>
  <rcc rId="1414" sId="1" numFmtId="4">
    <oc r="S161">
      <f>SUM(S162:S164)</f>
    </oc>
    <nc r="S161">
      <v>3205044.7</v>
    </nc>
  </rcc>
  <rcc rId="1415" sId="1" numFmtId="4">
    <oc r="N162">
      <f>бюджетный!N162+соцсфера!N162+ФМХ!N162</f>
    </oc>
    <nc r="N162">
      <v>1528.8</v>
    </nc>
  </rcc>
  <rcc rId="1416" sId="1" numFmtId="4">
    <oc r="O162">
      <f>бюджетный!O162+соцсфера!O162+ФМХ!O162</f>
    </oc>
    <nc r="O162">
      <v>1296.8</v>
    </nc>
  </rcc>
  <rcc rId="1417" sId="1" numFmtId="4">
    <oc r="P162">
      <f>бюджетный!P162+соцсфера!P162+ФМХ!P162</f>
    </oc>
    <nc r="P162">
      <v>356.9</v>
    </nc>
  </rcc>
  <rcc rId="1418" sId="1" numFmtId="4">
    <oc r="Q162">
      <f>бюджетный!Q162+соцсфера!Q162+ФМХ!Q162</f>
    </oc>
    <nc r="Q162">
      <v>0</v>
    </nc>
  </rcc>
  <rcc rId="1419" sId="1" numFmtId="4">
    <oc r="R162">
      <f>бюджетный!R162+соцсфера!R162+ФМХ!R162</f>
    </oc>
    <nc r="R162">
      <v>0</v>
    </nc>
  </rcc>
  <rcc rId="1420" sId="1" numFmtId="4">
    <oc r="S162">
      <f>бюджетный!S162+соцсфера!S162+ФМХ!S162</f>
    </oc>
    <nc r="S162">
      <v>0</v>
    </nc>
  </rcc>
  <rcc rId="1421" sId="1" numFmtId="4">
    <oc r="N163">
      <f>бюджетный!N163+соцсфера!N163+ФМХ!N163</f>
    </oc>
    <nc r="N163">
      <v>3043521</v>
    </nc>
  </rcc>
  <rcc rId="1422" sId="1" numFmtId="4">
    <oc r="O163">
      <f>бюджетный!O163+соцсфера!O163+ФМХ!O163</f>
    </oc>
    <nc r="O163">
      <v>3000387.6</v>
    </nc>
  </rcc>
  <rcc rId="1423" sId="1" numFmtId="4">
    <oc r="P163">
      <f>бюджетный!P163+соцсфера!P163+ФМХ!P163</f>
    </oc>
    <nc r="P163">
      <v>3663289.2</v>
    </nc>
  </rcc>
  <rcc rId="1424" sId="1" numFmtId="4">
    <oc r="Q163">
      <f>бюджетный!Q163+соцсфера!Q163+ФМХ!Q163</f>
    </oc>
    <nc r="Q163">
      <v>2940040.1</v>
    </nc>
  </rcc>
  <rcc rId="1425" sId="1" numFmtId="4">
    <oc r="R163">
      <f>бюджетный!R163+соцсфера!R163+ФМХ!R163</f>
    </oc>
    <nc r="R163">
      <v>2982330.5</v>
    </nc>
  </rcc>
  <rcc rId="1426" sId="1" numFmtId="4">
    <oc r="S163">
      <f>бюджетный!S163+соцсфера!S163+ФМХ!S163</f>
    </oc>
    <nc r="S163">
      <v>3083584.7</v>
    </nc>
  </rcc>
  <rcc rId="1427" sId="1" numFmtId="4">
    <oc r="N164">
      <f>бюджетный!N164+соцсфера!N164+ФМХ!N164</f>
    </oc>
    <nc r="N164">
      <v>86558.3</v>
    </nc>
  </rcc>
  <rcc rId="1428" sId="1" numFmtId="4">
    <oc r="O164">
      <f>бюджетный!O164+соцсфера!O164+ФМХ!O164</f>
    </oc>
    <nc r="O164">
      <v>85700.4</v>
    </nc>
  </rcc>
  <rcc rId="1429" sId="1" numFmtId="4">
    <oc r="P164">
      <f>бюджетный!P164+соцсфера!P164+ФМХ!P164</f>
    </oc>
    <nc r="P164">
      <v>98469.5</v>
    </nc>
  </rcc>
  <rcc rId="1430" sId="1" numFmtId="4">
    <oc r="Q164">
      <f>бюджетный!Q164+соцсфера!Q164+ФМХ!Q164</f>
    </oc>
    <nc r="Q164">
      <v>113794</v>
    </nc>
  </rcc>
  <rcc rId="1431" sId="1" numFmtId="4">
    <oc r="R164">
      <f>бюджетный!R164+соцсфера!R164+ФМХ!R164</f>
    </oc>
    <nc r="R164">
      <v>115552.2</v>
    </nc>
  </rcc>
  <rcc rId="1432" sId="1" numFmtId="4">
    <oc r="S164">
      <f>бюджетный!S164+соцсфера!S164+ФМХ!S164</f>
    </oc>
    <nc r="S164">
      <v>121460</v>
    </nc>
  </rcc>
  <rcc rId="1433" sId="1" numFmtId="4">
    <oc r="N165">
      <f>N166+N167</f>
    </oc>
    <nc r="N165">
      <v>985.5</v>
    </nc>
  </rcc>
  <rcc rId="1434" sId="1" numFmtId="4">
    <oc r="O165">
      <f>O166+O167</f>
    </oc>
    <nc r="O165">
      <v>985.5</v>
    </nc>
  </rcc>
  <rcc rId="1435" sId="1" numFmtId="4">
    <oc r="P165">
      <f>P166+P167</f>
    </oc>
    <nc r="P165">
      <v>1185</v>
    </nc>
  </rcc>
  <rcc rId="1436" sId="1" numFmtId="4">
    <oc r="Q165">
      <f>Q166+Q167</f>
    </oc>
    <nc r="Q165">
      <v>1500</v>
    </nc>
  </rcc>
  <rcc rId="1437" sId="1" numFmtId="4">
    <oc r="R165">
      <f>R166+R167</f>
    </oc>
    <nc r="R165">
      <v>0</v>
    </nc>
  </rcc>
  <rcc rId="1438" sId="1" numFmtId="4">
    <oc r="S165">
      <f>S166+S167</f>
    </oc>
    <nc r="S165">
      <v>0</v>
    </nc>
  </rcc>
  <rcc rId="1439" sId="1" numFmtId="4">
    <oc r="N166">
      <f>ФМХ!N166+соцсфера!N166+бюджетный!N166</f>
    </oc>
    <nc r="N166">
      <v>0</v>
    </nc>
  </rcc>
  <rcc rId="1440" sId="1" numFmtId="4">
    <oc r="O166">
      <f>ФМХ!O166+соцсфера!O166+бюджетный!O166</f>
    </oc>
    <nc r="O166">
      <v>0</v>
    </nc>
  </rcc>
  <rcc rId="1441" sId="1" numFmtId="4">
    <oc r="P166">
      <f>ФМХ!P166+соцсфера!P166+бюджетный!P166</f>
    </oc>
    <nc r="P166">
      <v>0</v>
    </nc>
  </rcc>
  <rcc rId="1442" sId="1" numFmtId="4">
    <oc r="Q166">
      <f>ФМХ!Q166+соцсфера!Q166+бюджетный!Q166</f>
    </oc>
    <nc r="Q166">
      <v>0</v>
    </nc>
  </rcc>
  <rcc rId="1443" sId="1" numFmtId="4">
    <oc r="R166">
      <f>ФМХ!R166+соцсфера!R166+бюджетный!R166</f>
    </oc>
    <nc r="R166">
      <v>0</v>
    </nc>
  </rcc>
  <rcc rId="1444" sId="1" numFmtId="4">
    <oc r="S166">
      <f>ФМХ!S166+соцсфера!S166+бюджетный!S166</f>
    </oc>
    <nc r="S166">
      <v>0</v>
    </nc>
  </rcc>
  <rcc rId="1445" sId="1" numFmtId="4">
    <oc r="N167">
      <f>ФМХ!N167+соцсфера!N167+бюджетный!N167</f>
    </oc>
    <nc r="N167">
      <v>985.5</v>
    </nc>
  </rcc>
  <rcc rId="1446" sId="1" numFmtId="4">
    <oc r="O167">
      <f>ФМХ!O167+соцсфера!O167+бюджетный!O167</f>
    </oc>
    <nc r="O167">
      <v>985.5</v>
    </nc>
  </rcc>
  <rcc rId="1447" sId="1" numFmtId="4">
    <oc r="P167">
      <f>ФМХ!P167+соцсфера!P167+бюджетный!P167</f>
    </oc>
    <nc r="P167">
      <v>1185</v>
    </nc>
  </rcc>
  <rcc rId="1448" sId="1" numFmtId="4">
    <oc r="Q167">
      <f>ФМХ!Q167+соцсфера!Q167+бюджетный!Q167</f>
    </oc>
    <nc r="Q167">
      <v>1500</v>
    </nc>
  </rcc>
  <rcc rId="1449" sId="1" numFmtId="4">
    <oc r="R167">
      <f>ФМХ!R167+соцсфера!R167+бюджетный!R167</f>
    </oc>
    <nc r="R167">
      <v>0</v>
    </nc>
  </rcc>
  <rcc rId="1450" sId="1" numFmtId="4">
    <oc r="S167">
      <f>ФМХ!S167+соцсфера!S167+бюджетный!S167</f>
    </oc>
    <nc r="S167">
      <v>0</v>
    </nc>
  </rcc>
  <rcc rId="1451" sId="1" numFmtId="4">
    <oc r="N168">
      <f>бюджетный!N168+соцсфера!N168+ФМХ!N168</f>
    </oc>
    <nc r="N168">
      <v>0</v>
    </nc>
  </rcc>
  <rcc rId="1452" sId="1" numFmtId="4">
    <oc r="O168">
      <f>бюджетный!O168+соцсфера!O168+ФМХ!O168</f>
    </oc>
    <nc r="O168">
      <v>0</v>
    </nc>
  </rcc>
  <rcc rId="1453" sId="1" numFmtId="4">
    <oc r="P168">
      <f>бюджетный!P168+соцсфера!P168+ФМХ!P168</f>
    </oc>
    <nc r="P168">
      <v>0</v>
    </nc>
  </rcc>
  <rcc rId="1454" sId="1" numFmtId="4">
    <oc r="Q168">
      <f>бюджетный!Q168+соцсфера!Q168+ФМХ!Q168</f>
    </oc>
    <nc r="Q168">
      <v>104</v>
    </nc>
  </rcc>
  <rcc rId="1455" sId="1" numFmtId="4">
    <oc r="R168">
      <f>бюджетный!R168+соцсфера!R168+ФМХ!R168</f>
    </oc>
    <nc r="R168">
      <v>104</v>
    </nc>
  </rcc>
  <rcc rId="1456" sId="1" numFmtId="4">
    <oc r="S168">
      <f>бюджетный!S168+соцсфера!S168+ФМХ!S168</f>
    </oc>
    <nc r="S168">
      <v>108.2</v>
    </nc>
  </rcc>
  <rcc rId="1457" sId="1" numFmtId="4">
    <oc r="N170">
      <f>N171+N172</f>
    </oc>
    <nc r="N170">
      <v>15042</v>
    </nc>
  </rcc>
  <rcc rId="1458" sId="1" numFmtId="4">
    <oc r="O170">
      <f>O171+O172</f>
    </oc>
    <nc r="O170">
      <v>15020.8</v>
    </nc>
  </rcc>
  <rcc rId="1459" sId="1" numFmtId="4">
    <oc r="P170">
      <f>P171+P172</f>
    </oc>
    <nc r="P170">
      <v>44565</v>
    </nc>
  </rcc>
  <rcc rId="1460" sId="1" numFmtId="4">
    <oc r="Q170">
      <f>Q171+Q172</f>
    </oc>
    <nc r="Q170">
      <v>64123.8</v>
    </nc>
  </rcc>
  <rcc rId="1461" sId="1" numFmtId="4">
    <oc r="R170">
      <f>R171+R172</f>
    </oc>
    <nc r="R170">
      <v>63074.700000000004</v>
    </nc>
  </rcc>
  <rcc rId="1462" sId="1" numFmtId="4">
    <oc r="S170">
      <f>S171+S172</f>
    </oc>
    <nc r="S170">
      <v>62596.9</v>
    </nc>
  </rcc>
  <rcc rId="1463" sId="1" numFmtId="4">
    <oc r="N171">
      <f>бюджетный!N171+соцсфера!N171+ФМХ!N171</f>
    </oc>
    <nc r="N171">
      <v>3709.8</v>
    </nc>
  </rcc>
  <rcc rId="1464" sId="1" numFmtId="4">
    <oc r="O171">
      <f>бюджетный!O171+соцсфера!O171+ФМХ!O171</f>
    </oc>
    <nc r="O171">
      <v>3709.7</v>
    </nc>
  </rcc>
  <rcc rId="1465" sId="1" numFmtId="4">
    <oc r="P171">
      <f>бюджетный!P171+соцсфера!P171+ФМХ!P171</f>
    </oc>
    <nc r="P171">
      <v>16588.599999999999</v>
    </nc>
  </rcc>
  <rcc rId="1466" sId="1" numFmtId="4">
    <oc r="Q171">
      <f>бюджетный!Q171+соцсфера!Q171+ФМХ!Q171</f>
    </oc>
    <nc r="Q171">
      <v>55387.4</v>
    </nc>
  </rcc>
  <rcc rId="1467" sId="1" numFmtId="4">
    <oc r="R171">
      <f>бюджетный!R171+соцсфера!R171+ФМХ!R171</f>
    </oc>
    <nc r="R171">
      <v>55110.8</v>
    </nc>
  </rcc>
  <rcc rId="1468" sId="1" numFmtId="4">
    <oc r="S171">
      <f>бюджетный!S171+соцсфера!S171+ФМХ!S171</f>
    </oc>
    <nc r="S171">
      <v>54632.6</v>
    </nc>
  </rcc>
  <rcc rId="1469" sId="1" numFmtId="4">
    <oc r="N172">
      <f>бюджетный!N172+соцсфера!N172+ФМХ!N172</f>
    </oc>
    <nc r="N172">
      <v>11332.2</v>
    </nc>
  </rcc>
  <rcc rId="1470" sId="1" numFmtId="4">
    <oc r="O172">
      <f>бюджетный!O172+соцсфера!O172+ФМХ!O172</f>
    </oc>
    <nc r="O172">
      <v>11311.1</v>
    </nc>
  </rcc>
  <rcc rId="1471" sId="1" numFmtId="4">
    <oc r="P172">
      <f>бюджетный!P172+соцсфера!P172+ФМХ!P172</f>
    </oc>
    <nc r="P172">
      <v>27976.400000000001</v>
    </nc>
  </rcc>
  <rcc rId="1472" sId="1" numFmtId="4">
    <oc r="Q172">
      <f>бюджетный!Q172+соцсфера!Q172+ФМХ!Q172</f>
    </oc>
    <nc r="Q172">
      <v>8736.4</v>
    </nc>
  </rcc>
  <rcc rId="1473" sId="1" numFmtId="4">
    <oc r="R172">
      <f>бюджетный!R172+соцсфера!R172+ФМХ!R172</f>
    </oc>
    <nc r="R172">
      <v>7963.9</v>
    </nc>
  </rcc>
  <rcc rId="1474" sId="1" numFmtId="4">
    <oc r="S172">
      <f>бюджетный!S172+соцсфера!S172+ФМХ!S172</f>
    </oc>
    <nc r="S172">
      <v>7964.3</v>
    </nc>
  </rcc>
  <rcc rId="1475" sId="1" numFmtId="4">
    <oc r="N173">
      <f>N174+N175</f>
    </oc>
    <nc r="N173">
      <v>159704.70000000001</v>
    </nc>
  </rcc>
  <rcc rId="1476" sId="1" numFmtId="4">
    <oc r="O173">
      <f>O174+O175</f>
    </oc>
    <nc r="O173">
      <v>157282</v>
    </nc>
  </rcc>
  <rcc rId="1477" sId="1" numFmtId="4">
    <oc r="P173">
      <f>P174+P175</f>
    </oc>
    <nc r="P173">
      <v>163467.20000000001</v>
    </nc>
  </rcc>
  <rcc rId="1478" sId="1" numFmtId="4">
    <oc r="Q173">
      <f>Q174+Q175</f>
    </oc>
    <nc r="Q173">
      <v>184940.79999999999</v>
    </nc>
  </rcc>
  <rcc rId="1479" sId="1" numFmtId="4">
    <oc r="R173">
      <f>R174+R175</f>
    </oc>
    <nc r="R173">
      <v>202390.3</v>
    </nc>
  </rcc>
  <rcc rId="1480" sId="1" numFmtId="4">
    <oc r="S173">
      <f>S174+S175</f>
    </oc>
    <nc r="S173">
      <v>214485.9</v>
    </nc>
  </rcc>
  <rcc rId="1481" sId="1" numFmtId="4">
    <oc r="N174">
      <f>бюджетный!N174+соцсфера!N174+ФМХ!N174</f>
    </oc>
    <nc r="N174">
      <v>0</v>
    </nc>
  </rcc>
  <rcc rId="1482" sId="1" numFmtId="4">
    <oc r="O174">
      <f>бюджетный!O174+соцсфера!O174+ФМХ!O174</f>
    </oc>
    <nc r="O174">
      <v>0</v>
    </nc>
  </rcc>
  <rcc rId="1483" sId="1" numFmtId="4">
    <oc r="P174">
      <f>бюджетный!P174+соцсфера!P174+ФМХ!P174</f>
    </oc>
    <nc r="P174">
      <v>0</v>
    </nc>
  </rcc>
  <rcc rId="1484" sId="1" numFmtId="4">
    <oc r="Q174">
      <f>бюджетный!Q174+соцсфера!Q174+ФМХ!Q174</f>
    </oc>
    <nc r="Q174">
      <v>0</v>
    </nc>
  </rcc>
  <rcc rId="1485" sId="1" numFmtId="4">
    <oc r="R174">
      <f>бюджетный!R174+соцсфера!R174+ФМХ!R174</f>
    </oc>
    <nc r="R174">
      <v>0</v>
    </nc>
  </rcc>
  <rcc rId="1486" sId="1" numFmtId="4">
    <oc r="S174">
      <f>бюджетный!S174+соцсфера!S174+ФМХ!S174</f>
    </oc>
    <nc r="S174">
      <v>0</v>
    </nc>
  </rcc>
  <rcc rId="1487" sId="1" numFmtId="4">
    <oc r="N175">
      <f>бюджетный!N175+соцсфера!N175+ФМХ!N175</f>
    </oc>
    <nc r="N175">
      <v>159704.70000000001</v>
    </nc>
  </rcc>
  <rcc rId="1488" sId="1" numFmtId="4">
    <oc r="O175">
      <f>бюджетный!O175+соцсфера!O175+ФМХ!O175</f>
    </oc>
    <nc r="O175">
      <v>157282</v>
    </nc>
  </rcc>
  <rcc rId="1489" sId="1" numFmtId="4">
    <oc r="P175">
      <f>бюджетный!P175+соцсфера!P175+ФМХ!P175</f>
    </oc>
    <nc r="P175">
      <v>163467.20000000001</v>
    </nc>
  </rcc>
  <rcc rId="1490" sId="1" numFmtId="4">
    <oc r="Q175">
      <f>бюджетный!Q175+соцсфера!Q175+ФМХ!Q175</f>
    </oc>
    <nc r="Q175">
      <v>184940.79999999999</v>
    </nc>
  </rcc>
  <rcc rId="1491" sId="1" numFmtId="4">
    <oc r="R175">
      <f>бюджетный!R175+соцсфера!R175+ФМХ!R175</f>
    </oc>
    <nc r="R175">
      <v>202390.3</v>
    </nc>
  </rcc>
  <rcc rId="1492" sId="1" numFmtId="4">
    <oc r="S175">
      <f>бюджетный!S175+соцсфера!S175+ФМХ!S175</f>
    </oc>
    <nc r="S175">
      <v>214485.9</v>
    </nc>
  </rcc>
  <rcc rId="1493" sId="1" numFmtId="4">
    <oc r="N178">
      <f>бюджетный!N178+соцсфера!N178+ФМХ!N178</f>
    </oc>
    <nc r="N178">
      <v>1838.1</v>
    </nc>
  </rcc>
  <rcc rId="1494" sId="1" numFmtId="4">
    <oc r="O178">
      <f>бюджетный!O178+соцсфера!O178+ФМХ!O178</f>
    </oc>
    <nc r="O178">
      <v>1838.1</v>
    </nc>
  </rcc>
  <rcc rId="1495" sId="1" numFmtId="4">
    <oc r="P178">
      <f>бюджетный!P178+соцсфера!P178+ФМХ!P178</f>
    </oc>
    <nc r="P178">
      <v>1795.4</v>
    </nc>
  </rcc>
  <rcc rId="1496" sId="1" numFmtId="4">
    <oc r="Q178">
      <f>бюджетный!Q178+соцсфера!Q178+ФМХ!Q178</f>
    </oc>
    <nc r="Q178">
      <v>4964.8999999999996</v>
    </nc>
  </rcc>
  <rcc rId="1497" sId="1" numFmtId="4">
    <oc r="R178">
      <f>бюджетный!R178+соцсфера!R178+ФМХ!R178</f>
    </oc>
    <nc r="R178">
      <v>4964.8999999999996</v>
    </nc>
  </rcc>
  <rcc rId="1498" sId="1" numFmtId="4">
    <oc r="S178">
      <f>бюджетный!S178+соцсфера!S178+ФМХ!S178</f>
    </oc>
    <nc r="S178">
      <v>4964.8999999999996</v>
    </nc>
  </rcc>
  <rcc rId="1499" sId="1" numFmtId="4">
    <oc r="N179">
      <f>бюджетный!N179+соцсфера!N179+ФМХ!N179</f>
    </oc>
    <nc r="N179">
      <v>0</v>
    </nc>
  </rcc>
  <rcc rId="1500" sId="1" numFmtId="4">
    <oc r="O179">
      <f>бюджетный!O179+соцсфера!O179+ФМХ!O179</f>
    </oc>
    <nc r="O179">
      <v>0</v>
    </nc>
  </rcc>
  <rcc rId="1501" sId="1" numFmtId="4">
    <oc r="P179">
      <f>бюджетный!P179+соцсфера!P179+ФМХ!P179</f>
    </oc>
    <nc r="P179">
      <v>0</v>
    </nc>
  </rcc>
  <rcc rId="1502" sId="1" numFmtId="4">
    <oc r="Q179">
      <f>бюджетный!Q179+соцсфера!Q179+ФМХ!Q179</f>
    </oc>
    <nc r="Q179">
      <v>0</v>
    </nc>
  </rcc>
  <rcc rId="1503" sId="1" numFmtId="4">
    <oc r="R179">
      <f>бюджетный!R179+соцсфера!R179+ФМХ!R179</f>
    </oc>
    <nc r="R179">
      <v>0</v>
    </nc>
  </rcc>
  <rcc rId="1504" sId="1" numFmtId="4">
    <oc r="S179">
      <f>бюджетный!S179+соцсфера!S179+ФМХ!S179</f>
    </oc>
    <nc r="S179">
      <v>0</v>
    </nc>
  </rcc>
  <rcc rId="1505" sId="1" numFmtId="4">
    <oc r="N180">
      <f>бюджетный!N180+соцсфера!N180+ФМХ!N180</f>
    </oc>
    <nc r="N180">
      <v>1838.1</v>
    </nc>
  </rcc>
  <rcc rId="1506" sId="1" numFmtId="4">
    <oc r="O180">
      <f>бюджетный!O180+соцсфера!O180+ФМХ!O180</f>
    </oc>
    <nc r="O180">
      <v>1838.1</v>
    </nc>
  </rcc>
  <rcc rId="1507" sId="1" numFmtId="4">
    <oc r="P180">
      <f>бюджетный!P180+соцсфера!P180+ФМХ!P180</f>
    </oc>
    <nc r="P180">
      <v>1795.4</v>
    </nc>
  </rcc>
  <rcc rId="1508" sId="1" numFmtId="4">
    <oc r="Q180">
      <f>бюджетный!Q180+соцсфера!Q180+ФМХ!Q180</f>
    </oc>
    <nc r="Q180">
      <v>4964.8999999999996</v>
    </nc>
  </rcc>
  <rcc rId="1509" sId="1" numFmtId="4">
    <oc r="R180">
      <f>бюджетный!R180+соцсфера!R180+ФМХ!R180</f>
    </oc>
    <nc r="R180">
      <v>4964.8999999999996</v>
    </nc>
  </rcc>
  <rcc rId="1510" sId="1" numFmtId="4">
    <oc r="S180">
      <f>бюджетный!S180+соцсфера!S180+ФМХ!S180</f>
    </oc>
    <nc r="S180">
      <v>4964.8999999999996</v>
    </nc>
  </rcc>
  <rcc rId="1511" sId="1" numFmtId="4">
    <oc r="N181">
      <f>SUM(N182:N187)</f>
    </oc>
    <nc r="N181">
      <v>15682.5</v>
    </nc>
  </rcc>
  <rcc rId="1512" sId="1" numFmtId="4">
    <oc r="O181">
      <f>SUM(O182:O187)</f>
    </oc>
    <nc r="O181">
      <v>15532.2</v>
    </nc>
  </rcc>
  <rcc rId="1513" sId="1" numFmtId="4">
    <oc r="P181">
      <f>SUM(P182:P187)</f>
    </oc>
    <nc r="P181">
      <v>14533</v>
    </nc>
  </rcc>
  <rcc rId="1514" sId="1" numFmtId="4">
    <oc r="Q181">
      <f>SUM(Q182:Q187)</f>
    </oc>
    <nc r="Q181">
      <v>20180</v>
    </nc>
  </rcc>
  <rcc rId="1515" sId="1" numFmtId="4">
    <oc r="R181">
      <f>SUM(R182:R187)</f>
    </oc>
    <nc r="R181">
      <v>20180</v>
    </nc>
  </rcc>
  <rcc rId="1516" sId="1" numFmtId="4">
    <oc r="S181">
      <f>SUM(S182:S187)</f>
    </oc>
    <nc r="S181">
      <v>20180</v>
    </nc>
  </rcc>
  <rcc rId="1517" sId="1" numFmtId="4">
    <oc r="N182">
      <f>бюджетный!N182+соцсфера!N182+ФМХ!N182</f>
    </oc>
    <nc r="N182">
      <v>9317.5</v>
    </nc>
  </rcc>
  <rcc rId="1518" sId="1" numFmtId="4">
    <oc r="O182">
      <f>бюджетный!O182+соцсфера!O182+ФМХ!O182</f>
    </oc>
    <nc r="O182">
      <v>9227.2000000000007</v>
    </nc>
  </rcc>
  <rcc rId="1519" sId="1" numFmtId="4">
    <oc r="P182">
      <f>бюджетный!P182+соцсфера!P182+ФМХ!P182</f>
    </oc>
    <nc r="P182">
      <v>8561.7999999999993</v>
    </nc>
  </rcc>
  <rcc rId="1520" sId="1" numFmtId="4">
    <oc r="Q182">
      <f>бюджетный!Q182+соцсфера!Q182+ФМХ!Q182</f>
    </oc>
    <nc r="Q182">
      <v>9700</v>
    </nc>
  </rcc>
  <rcc rId="1521" sId="1" numFmtId="4">
    <oc r="R182">
      <f>бюджетный!R182+соцсфера!R182+ФМХ!R182</f>
    </oc>
    <nc r="R182">
      <v>9700</v>
    </nc>
  </rcc>
  <rcc rId="1522" sId="1" numFmtId="4">
    <oc r="S182">
      <f>бюджетный!S182+соцсфера!S182+ФМХ!S182</f>
    </oc>
    <nc r="S182">
      <v>9700</v>
    </nc>
  </rcc>
  <rcc rId="1523" sId="1" numFmtId="4">
    <oc r="N183">
      <f>бюджетный!N183+соцсфера!N183+ФМХ!N183</f>
    </oc>
    <nc r="N183">
      <v>2565</v>
    </nc>
  </rcc>
  <rcc rId="1524" sId="1" numFmtId="4">
    <oc r="O183">
      <f>бюджетный!O183+соцсфера!O183+ФМХ!O183</f>
    </oc>
    <nc r="O183">
      <v>2505.5</v>
    </nc>
  </rcc>
  <rcc rId="1525" sId="1" numFmtId="4">
    <oc r="P183">
      <f>бюджетный!P183+соцсфера!P183+ФМХ!P183</f>
    </oc>
    <nc r="P183">
      <v>2509.5</v>
    </nc>
  </rcc>
  <rcc rId="1526" sId="1" numFmtId="4">
    <oc r="Q183">
      <f>бюджетный!Q183+соцсфера!Q183+ФМХ!Q183</f>
    </oc>
    <nc r="Q183">
      <v>5980</v>
    </nc>
  </rcc>
  <rcc rId="1527" sId="1" numFmtId="4">
    <oc r="R183">
      <f>бюджетный!R183+соцсфера!R183+ФМХ!R183</f>
    </oc>
    <nc r="R183">
      <v>5980</v>
    </nc>
  </rcc>
  <rcc rId="1528" sId="1" numFmtId="4">
    <oc r="S183">
      <f>бюджетный!S183+соцсфера!S183+ФМХ!S183</f>
    </oc>
    <nc r="S183">
      <v>5980</v>
    </nc>
  </rcc>
  <rcc rId="1529" sId="1" numFmtId="4">
    <oc r="N184">
      <f>бюджетный!N184+соцсфера!N184+ФМХ!N184</f>
    </oc>
    <nc r="N184">
      <v>1800</v>
    </nc>
  </rcc>
  <rcc rId="1530" sId="1" numFmtId="4">
    <oc r="O184">
      <f>бюджетный!O184+соцсфера!O184+ФМХ!O184</f>
    </oc>
    <nc r="O184">
      <v>1800</v>
    </nc>
  </rcc>
  <rcc rId="1531" sId="1" numFmtId="4">
    <oc r="P184">
      <f>бюджетный!P184+соцсфера!P184+ФМХ!P184</f>
    </oc>
    <nc r="P184">
      <v>1461.7</v>
    </nc>
  </rcc>
  <rcc rId="1532" sId="1" numFmtId="4">
    <oc r="Q184">
      <f>бюджетный!Q184+соцсфера!Q184+ФМХ!Q184</f>
    </oc>
    <nc r="Q184">
      <v>1500</v>
    </nc>
  </rcc>
  <rcc rId="1533" sId="1" numFmtId="4">
    <oc r="R184">
      <f>бюджетный!R184+соцсфера!R184+ФМХ!R184</f>
    </oc>
    <nc r="R184">
      <v>1500</v>
    </nc>
  </rcc>
  <rcc rId="1534" sId="1" numFmtId="4">
    <oc r="S184">
      <f>бюджетный!S184+соцсфера!S184+ФМХ!S184</f>
    </oc>
    <nc r="S184">
      <v>1500</v>
    </nc>
  </rcc>
  <rcc rId="1535" sId="1" numFmtId="4">
    <oc r="N185">
      <f>бюджетный!N185+соцсфера!N185+ФМХ!N185</f>
    </oc>
    <nc r="N185">
      <v>0</v>
    </nc>
  </rcc>
  <rcc rId="1536" sId="1" numFmtId="4">
    <oc r="O185">
      <f>бюджетный!O185+соцсфера!O185+ФМХ!O185</f>
    </oc>
    <nc r="O185">
      <v>0</v>
    </nc>
  </rcc>
  <rcc rId="1537" sId="1" numFmtId="4">
    <oc r="P185">
      <f>бюджетный!P185+соцсфера!P185+ФМХ!P185</f>
    </oc>
    <nc r="P185">
      <v>0</v>
    </nc>
  </rcc>
  <rcc rId="1538" sId="1" numFmtId="4">
    <oc r="Q185">
      <f>бюджетный!Q185+соцсфера!Q185+ФМХ!Q185</f>
    </oc>
    <nc r="Q185">
      <v>0</v>
    </nc>
  </rcc>
  <rcc rId="1539" sId="1" numFmtId="4">
    <oc r="R185">
      <f>бюджетный!R185+соцсфера!R185+ФМХ!R185</f>
    </oc>
    <nc r="R185">
      <v>0</v>
    </nc>
  </rcc>
  <rcc rId="1540" sId="1" numFmtId="4">
    <oc r="S185">
      <f>бюджетный!S185+соцсфера!S185+ФМХ!S185</f>
    </oc>
    <nc r="S185">
      <v>0</v>
    </nc>
  </rcc>
  <rcc rId="1541" sId="1" numFmtId="4">
    <oc r="N186">
      <f>бюджетный!N186+соцсфера!N186+ФМХ!N186</f>
    </oc>
    <nc r="N186">
      <v>0</v>
    </nc>
  </rcc>
  <rcc rId="1542" sId="1" numFmtId="4">
    <oc r="O186">
      <f>бюджетный!O186+соцсфера!O186+ФМХ!O186</f>
    </oc>
    <nc r="O186">
      <v>0</v>
    </nc>
  </rcc>
  <rcc rId="1543" sId="1" numFmtId="4">
    <oc r="P186">
      <f>бюджетный!P186+соцсфера!P186+ФМХ!P186</f>
    </oc>
    <nc r="P186">
      <v>0</v>
    </nc>
  </rcc>
  <rcc rId="1544" sId="1" numFmtId="4">
    <oc r="Q186">
      <f>бюджетный!Q186+соцсфера!Q186+ФМХ!Q186</f>
    </oc>
    <nc r="Q186">
      <v>0</v>
    </nc>
  </rcc>
  <rcc rId="1545" sId="1" numFmtId="4">
    <oc r="R186">
      <f>бюджетный!R186+соцсфера!R186+ФМХ!R186</f>
    </oc>
    <nc r="R186">
      <v>0</v>
    </nc>
  </rcc>
  <rcc rId="1546" sId="1" numFmtId="4">
    <oc r="S186">
      <f>бюджетный!S186+соцсфера!S186+ФМХ!S186</f>
    </oc>
    <nc r="S186">
      <v>0</v>
    </nc>
  </rcc>
  <rcc rId="1547" sId="1" numFmtId="4">
    <oc r="N187">
      <f>бюджетный!N187+соцсфера!N187+ФМХ!N187</f>
    </oc>
    <nc r="N187">
      <v>2000</v>
    </nc>
  </rcc>
  <rcc rId="1548" sId="1" numFmtId="4">
    <oc r="O187">
      <f>бюджетный!O187+соцсфера!O187+ФМХ!O187</f>
    </oc>
    <nc r="O187">
      <v>1999.5</v>
    </nc>
  </rcc>
  <rcc rId="1549" sId="1" numFmtId="4">
    <oc r="P187">
      <f>бюджетный!P187+соцсфера!P187+ФМХ!P187</f>
    </oc>
    <nc r="P187">
      <v>2000</v>
    </nc>
  </rcc>
  <rcc rId="1550" sId="1" numFmtId="4">
    <oc r="Q187">
      <f>бюджетный!Q187+соцсфера!Q187+ФМХ!Q187</f>
    </oc>
    <nc r="Q187">
      <v>3000</v>
    </nc>
  </rcc>
  <rcc rId="1551" sId="1" numFmtId="4">
    <oc r="R187">
      <f>бюджетный!R187+соцсфера!R187+ФМХ!R187</f>
    </oc>
    <nc r="R187">
      <v>3000</v>
    </nc>
  </rcc>
  <rcc rId="1552" sId="1" numFmtId="4">
    <oc r="S187">
      <f>бюджетный!S187+соцсфера!S187+ФМХ!S187</f>
    </oc>
    <nc r="S187">
      <v>3000</v>
    </nc>
  </rcc>
  <rcc rId="1553" sId="1" numFmtId="4">
    <oc r="N188">
      <f>SUM(N189:N192)</f>
    </oc>
    <nc r="N188">
      <v>113009.20000000001</v>
    </nc>
  </rcc>
  <rcc rId="1554" sId="1" numFmtId="4">
    <oc r="O188">
      <f>SUM(O189:O192)</f>
    </oc>
    <nc r="O188">
      <v>112708</v>
    </nc>
  </rcc>
  <rcc rId="1555" sId="1" numFmtId="4">
    <oc r="P188">
      <f>SUM(P189:P192)</f>
    </oc>
    <nc r="P188">
      <v>182011.6</v>
    </nc>
  </rcc>
  <rcc rId="1556" sId="1" numFmtId="4">
    <oc r="Q188">
      <f>SUM(Q189:Q192)</f>
    </oc>
    <nc r="Q188">
      <v>133057.4</v>
    </nc>
  </rcc>
  <rcc rId="1557" sId="1" numFmtId="4">
    <oc r="R188">
      <f>SUM(R189:R192)</f>
    </oc>
    <nc r="R188">
      <v>136105.20000000001</v>
    </nc>
  </rcc>
  <rcc rId="1558" sId="1" numFmtId="4">
    <oc r="S188">
      <f>SUM(S189:S192)</f>
    </oc>
    <nc r="S188">
      <v>140416.80000000002</v>
    </nc>
  </rcc>
  <rcc rId="1559" sId="1" numFmtId="4">
    <oc r="N189">
      <f>бюджетный!N189+соцсфера!N189+ФМХ!N189</f>
    </oc>
    <nc r="N189">
      <v>48</v>
    </nc>
  </rcc>
  <rcc rId="1560" sId="1" numFmtId="4">
    <oc r="O189">
      <f>бюджетный!O189+соцсфера!O189+ФМХ!O189</f>
    </oc>
    <nc r="O189">
      <v>48</v>
    </nc>
  </rcc>
  <rcc rId="1561" sId="1" numFmtId="4">
    <oc r="P189">
      <f>бюджетный!P189+соцсфера!P189+ФМХ!P189</f>
    </oc>
    <nc r="P189">
      <v>50</v>
    </nc>
  </rcc>
  <rcc rId="1562" sId="1" numFmtId="4">
    <oc r="Q189">
      <f>бюджетный!Q189+соцсфера!Q189+ФМХ!Q189</f>
    </oc>
    <nc r="Q189">
      <v>50</v>
    </nc>
  </rcc>
  <rcc rId="1563" sId="1" numFmtId="4">
    <oc r="R189">
      <f>бюджетный!R189+соцсфера!R189+ФМХ!R189</f>
    </oc>
    <nc r="R189">
      <v>50</v>
    </nc>
  </rcc>
  <rcc rId="1564" sId="1" numFmtId="4">
    <oc r="S189">
      <f>бюджетный!S189+соцсфера!S189+ФМХ!S189</f>
    </oc>
    <nc r="S189">
      <v>50</v>
    </nc>
  </rcc>
  <rcc rId="1565" sId="1" numFmtId="4">
    <oc r="N190">
      <f>бюджетный!N190+соцсфера!N190+ФМХ!N190</f>
    </oc>
    <nc r="N190">
      <v>112908.1</v>
    </nc>
  </rcc>
  <rcc rId="1566" sId="1" numFmtId="4">
    <oc r="O190">
      <f>бюджетный!O190+соцсфера!O190+ФМХ!O190</f>
    </oc>
    <nc r="O190">
      <v>112606.9</v>
    </nc>
  </rcc>
  <rcc rId="1567" sId="1" numFmtId="4">
    <oc r="P190">
      <f>бюджетный!P190+соцсфера!P190+ФМХ!P190</f>
    </oc>
    <nc r="P190">
      <v>181861.6</v>
    </nc>
  </rcc>
  <rcc rId="1568" sId="1" numFmtId="4">
    <oc r="Q190">
      <f>бюджетный!Q190+соцсфера!Q190+ФМХ!Q190</f>
    </oc>
    <nc r="Q190">
      <v>132857.4</v>
    </nc>
  </rcc>
  <rcc rId="1569" sId="1" numFmtId="4">
    <oc r="R190">
      <f>бюджетный!R190+соцсфера!R190+ФМХ!R190</f>
    </oc>
    <nc r="R190">
      <v>135899.20000000001</v>
    </nc>
  </rcc>
  <rcc rId="1570" sId="1" numFmtId="4">
    <oc r="S190">
      <f>бюджетный!S190+соцсфера!S190+ФМХ!S190</f>
    </oc>
    <nc r="S190">
      <v>140204.6</v>
    </nc>
  </rcc>
  <rcc rId="1571" sId="1" numFmtId="4">
    <oc r="N191">
      <f>бюджетный!N191+соцсфера!N191+ФМХ!N191</f>
    </oc>
    <nc r="N191">
      <v>0</v>
    </nc>
  </rcc>
  <rcc rId="1572" sId="1" numFmtId="4">
    <oc r="O191">
      <f>бюджетный!O191+соцсфера!O191+ФМХ!O191</f>
    </oc>
    <nc r="O191">
      <v>0</v>
    </nc>
  </rcc>
  <rcc rId="1573" sId="1" numFmtId="4">
    <oc r="P191">
      <f>бюджетный!P191+соцсфера!P191+ФМХ!P191</f>
    </oc>
    <nc r="P191">
      <v>0</v>
    </nc>
  </rcc>
  <rcc rId="1574" sId="1" numFmtId="4">
    <oc r="Q191">
      <f>бюджетный!Q191+соцсфера!Q191+ФМХ!Q191</f>
    </oc>
    <nc r="Q191">
      <v>0</v>
    </nc>
  </rcc>
  <rcc rId="1575" sId="1" numFmtId="4">
    <oc r="R191">
      <f>бюджетный!R191+соцсфера!R191+ФМХ!R191</f>
    </oc>
    <nc r="R191">
      <v>0</v>
    </nc>
  </rcc>
  <rcc rId="1576" sId="1" numFmtId="4">
    <oc r="S191">
      <f>бюджетный!S191+соцсфера!S191+ФМХ!S191</f>
    </oc>
    <nc r="S191">
      <v>0</v>
    </nc>
  </rcc>
  <rcc rId="1577" sId="1" numFmtId="4">
    <oc r="N192">
      <f>бюджетный!N192+соцсфера!N192+ФМХ!N192</f>
    </oc>
    <nc r="N192">
      <v>53.1</v>
    </nc>
  </rcc>
  <rcc rId="1578" sId="1" numFmtId="4">
    <oc r="O192">
      <f>бюджетный!O192+соцсфера!O192+ФМХ!O192</f>
    </oc>
    <nc r="O192">
      <v>53.1</v>
    </nc>
  </rcc>
  <rcc rId="1579" sId="1" numFmtId="4">
    <oc r="P192">
      <f>бюджетный!P192+соцсфера!P192+ФМХ!P192</f>
    </oc>
    <nc r="P192">
      <v>100</v>
    </nc>
  </rcc>
  <rcc rId="1580" sId="1" numFmtId="4">
    <oc r="Q192">
      <f>бюджетный!Q192+соцсфера!Q192+ФМХ!Q192</f>
    </oc>
    <nc r="Q192">
      <v>150</v>
    </nc>
  </rcc>
  <rcc rId="1581" sId="1" numFmtId="4">
    <oc r="R192">
      <f>бюджетный!R192+соцсфера!R192+ФМХ!R192</f>
    </oc>
    <nc r="R192">
      <v>156</v>
    </nc>
  </rcc>
  <rcc rId="1582" sId="1" numFmtId="4">
    <oc r="S192">
      <f>бюджетный!S192+соцсфера!S192+ФМХ!S192</f>
    </oc>
    <nc r="S192">
      <v>162.19999999999999</v>
    </nc>
  </rcc>
  <rcc rId="1583" sId="1" numFmtId="4">
    <oc r="N197">
      <f>бюджетный!N197+соцсфера!N197+ФМХ!N197</f>
    </oc>
    <nc r="N197">
      <v>0</v>
    </nc>
  </rcc>
  <rcc rId="1584" sId="1" numFmtId="4">
    <oc r="O197">
      <f>бюджетный!O197+соцсфера!O197+ФМХ!O197</f>
    </oc>
    <nc r="O197">
      <v>0</v>
    </nc>
  </rcc>
  <rcc rId="1585" sId="1" numFmtId="4">
    <oc r="P197">
      <f>бюджетный!P197+соцсфера!P197+ФМХ!P197</f>
    </oc>
    <nc r="P197">
      <v>0</v>
    </nc>
  </rcc>
  <rcc rId="1586" sId="1" numFmtId="4">
    <oc r="Q197">
      <f>бюджетный!Q197+соцсфера!Q197+ФМХ!Q197</f>
    </oc>
    <nc r="Q197">
      <v>0</v>
    </nc>
  </rcc>
  <rcc rId="1587" sId="1" numFmtId="4">
    <oc r="R197">
      <f>бюджетный!R197+соцсфера!R197+ФМХ!R197</f>
    </oc>
    <nc r="R197">
      <v>0</v>
    </nc>
  </rcc>
  <rcc rId="1588" sId="1" numFmtId="4">
    <oc r="S197">
      <f>бюджетный!S197+соцсфера!S197+ФМХ!S197</f>
    </oc>
    <nc r="S197">
      <v>0</v>
    </nc>
  </rcc>
  <rcc rId="1589" sId="1" numFmtId="4">
    <oc r="N199">
      <f>N200+N204+N205+N212+N213+N214+N216+N217+N218+N219+N220+N221+N231+N243</f>
    </oc>
    <nc r="N199">
      <v>2590611.8999999994</v>
    </nc>
  </rcc>
  <rcc rId="1590" sId="1" numFmtId="4">
    <oc r="O199">
      <f>O200+O204+O205+O212+O213+O214+O216+O217+O218+O219+O220+O221+O231+O243</f>
    </oc>
    <nc r="O199">
      <v>2471798.5000000005</v>
    </nc>
  </rcc>
  <rcc rId="1591" sId="1" numFmtId="4">
    <oc r="P199">
      <f>P200+P204+P205+P212+P213+P214+P215+P216+P217+P218+P219+P220+P221+P231+P243</f>
    </oc>
    <nc r="P199">
      <v>3088089.6</v>
    </nc>
  </rcc>
  <rcc rId="1592" sId="1" numFmtId="4">
    <oc r="Q199">
      <f>Q200+Q204+Q205+Q212+Q213+Q214+Q216+Q217+Q218+Q219+Q220+Q221+Q231+Q243</f>
    </oc>
    <nc r="Q199">
      <v>4053824.8</v>
    </nc>
  </rcc>
  <rcc rId="1593" sId="1" numFmtId="4">
    <oc r="R199">
      <f>R200+R204+R205+R212+R213+R214+R216+R217+R218+R219+R220+R221+R231+R243</f>
    </oc>
    <nc r="R199">
      <v>3698198.1000000006</v>
    </nc>
  </rcc>
  <rcc rId="1594" sId="1" numFmtId="4">
    <oc r="S199">
      <f>S200+S204+S205+S212+S213+S214+S216+S217+S218+S219+S220+S221+S231+S243</f>
    </oc>
    <nc r="S199">
      <v>4243669.8000000007</v>
    </nc>
  </rcc>
  <rcc rId="1595" sId="1" numFmtId="4">
    <oc r="N200">
      <f>SUM(N201:N203)</f>
    </oc>
    <nc r="N200">
      <v>188514.2</v>
    </nc>
  </rcc>
  <rcc rId="1596" sId="1" numFmtId="4">
    <oc r="O200">
      <f>SUM(O201:O203)</f>
    </oc>
    <nc r="O200">
      <v>185893.9</v>
    </nc>
  </rcc>
  <rcc rId="1597" sId="1" numFmtId="4">
    <oc r="P200">
      <f>SUM(P201:P203)</f>
    </oc>
    <nc r="P200">
      <v>196097.1</v>
    </nc>
  </rcc>
  <rcc rId="1598" sId="1" numFmtId="4">
    <oc r="Q200">
      <f>SUM(Q201:Q203)</f>
    </oc>
    <nc r="Q200">
      <v>211376.8</v>
    </nc>
  </rcc>
  <rcc rId="1599" sId="1" numFmtId="4">
    <oc r="R200">
      <f>SUM(R201:R203)</f>
    </oc>
    <nc r="R200">
      <v>218603.59999999998</v>
    </nc>
  </rcc>
  <rcc rId="1600" sId="1" numFmtId="4">
    <oc r="S200">
      <f>SUM(S201:S203)</f>
    </oc>
    <nc r="S200">
      <v>222614.3</v>
    </nc>
  </rcc>
  <rcc rId="1601" sId="1" numFmtId="4">
    <oc r="N201">
      <f>бюджетный!N201+соцсфера!N201+ФМХ!N201</f>
    </oc>
    <nc r="N201">
      <v>3971</v>
    </nc>
  </rcc>
  <rcc rId="1602" sId="1" numFmtId="4">
    <oc r="O201">
      <f>бюджетный!O201+соцсфера!O201+ФМХ!O201</f>
    </oc>
    <nc r="O201">
      <v>3854</v>
    </nc>
  </rcc>
  <rcc rId="1603" sId="1" numFmtId="4">
    <oc r="P201">
      <f>бюджетный!P201+соцсфера!P201+ФМХ!P201</f>
    </oc>
    <nc r="P201">
      <v>4191.3999999999996</v>
    </nc>
  </rcc>
  <rcc rId="1604" sId="1" numFmtId="4">
    <oc r="Q201">
      <f>бюджетный!Q201+соцсфера!Q201+ФМХ!Q201</f>
    </oc>
    <nc r="Q201">
      <v>0</v>
    </nc>
  </rcc>
  <rcc rId="1605" sId="1" numFmtId="4">
    <oc r="R201">
      <f>бюджетный!R201+соцсфера!R201+ФМХ!R201</f>
    </oc>
    <nc r="R201">
      <v>0</v>
    </nc>
  </rcc>
  <rcc rId="1606" sId="1" numFmtId="4">
    <oc r="S201">
      <f>бюджетный!S201+соцсфера!S201+ФМХ!S201</f>
    </oc>
    <nc r="S201">
      <v>0</v>
    </nc>
  </rcc>
  <rcc rId="1607" sId="1" numFmtId="4">
    <oc r="N202">
      <f>бюджетный!N202+соцсфера!N202+ФМХ!N202</f>
    </oc>
    <nc r="N202">
      <v>181749.2</v>
    </nc>
  </rcc>
  <rcc rId="1608" sId="1" numFmtId="4">
    <oc r="O202">
      <f>бюджетный!O202+соцсфера!O202+ФМХ!O202</f>
    </oc>
    <nc r="O202">
      <v>179246</v>
    </nc>
  </rcc>
  <rcc rId="1609" sId="1" numFmtId="4">
    <oc r="P202">
      <f>бюджетный!P202+соцсфера!P202+ФМХ!P202</f>
    </oc>
    <nc r="P202">
      <v>189133.5</v>
    </nc>
  </rcc>
  <rcc rId="1610" sId="1" numFmtId="4">
    <oc r="Q202">
      <f>бюджетный!Q202+соцсфера!Q202+ФМХ!Q202</f>
    </oc>
    <nc r="Q202">
      <v>208400</v>
    </nc>
  </rcc>
  <rcc rId="1611" sId="1" numFmtId="4">
    <oc r="R202">
      <f>бюджетный!R202+соцсфера!R202+ФМХ!R202</f>
    </oc>
    <nc r="R202">
      <v>215626.8</v>
    </nc>
  </rcc>
  <rcc rId="1612" sId="1" numFmtId="4">
    <oc r="S202">
      <f>бюджетный!S202+соцсфера!S202+ФМХ!S202</f>
    </oc>
    <nc r="S202">
      <v>219637.5</v>
    </nc>
  </rcc>
  <rcc rId="1613" sId="1" numFmtId="4">
    <oc r="N203">
      <f>бюджетный!N203+соцсфера!N203+ФМХ!N200</f>
    </oc>
    <nc r="N203">
      <v>2794</v>
    </nc>
  </rcc>
  <rcc rId="1614" sId="1" numFmtId="4">
    <oc r="O203">
      <f>бюджетный!O203+соцсфера!O203+ФМХ!O200</f>
    </oc>
    <nc r="O203">
      <v>2793.9</v>
    </nc>
  </rcc>
  <rcc rId="1615" sId="1" numFmtId="4">
    <oc r="P203">
      <f>бюджетный!P203+соцсфера!P203+ФМХ!P200</f>
    </oc>
    <nc r="P203">
      <v>2772.2</v>
    </nc>
  </rcc>
  <rcc rId="1616" sId="1" numFmtId="4">
    <oc r="Q203">
      <f>бюджетный!Q203+соцсфера!Q203+ФМХ!Q200</f>
    </oc>
    <nc r="Q203">
      <v>2976.8</v>
    </nc>
  </rcc>
  <rcc rId="1617" sId="1" numFmtId="4">
    <oc r="R203">
      <f>бюджетный!R203+соцсфера!R203+ФМХ!R200</f>
    </oc>
    <nc r="R203">
      <v>2976.8</v>
    </nc>
  </rcc>
  <rcc rId="1618" sId="1" numFmtId="4">
    <oc r="S203">
      <f>бюджетный!S203+соцсфера!S203+ФМХ!S200</f>
    </oc>
    <nc r="S203">
      <v>2976.8</v>
    </nc>
  </rcc>
  <rcc rId="1619" sId="1" numFmtId="4">
    <oc r="N205">
      <f>SUM(N206:N211)</f>
    </oc>
    <nc r="N205">
      <v>1087215.2</v>
    </nc>
  </rcc>
  <rcc rId="1620" sId="1" numFmtId="4">
    <oc r="O205">
      <f>SUM(O206:O211)</f>
    </oc>
    <nc r="O205">
      <v>1063791.2000000002</v>
    </nc>
  </rcc>
  <rcc rId="1621" sId="1" numFmtId="4">
    <oc r="P205">
      <f>SUM(P206:P211)</f>
    </oc>
    <nc r="P205">
      <v>1250056.8999999999</v>
    </nc>
  </rcc>
  <rcc rId="1622" sId="1" numFmtId="4">
    <oc r="Q205">
      <f>SUM(Q206:Q211)</f>
    </oc>
    <nc r="Q205">
      <v>1322443.1000000001</v>
    </nc>
  </rcc>
  <rcc rId="1623" sId="1" numFmtId="4">
    <oc r="R205">
      <f>SUM(R206:R211)</f>
    </oc>
    <nc r="R205">
      <v>1368787.3000000003</v>
    </nc>
  </rcc>
  <rcc rId="1624" sId="1" numFmtId="4">
    <oc r="S205">
      <f>SUM(S206:S211)</f>
    </oc>
    <nc r="S205">
      <v>1418495.3</v>
    </nc>
  </rcc>
  <rcc rId="1625" sId="1" numFmtId="4">
    <oc r="N206">
      <f>бюджетный!N206+соцсфера!N206+ФМХ!N206</f>
    </oc>
    <nc r="N206">
      <v>178950.9</v>
    </nc>
  </rcc>
  <rcc rId="1626" sId="1" numFmtId="4">
    <oc r="O206">
      <f>бюджетный!O206+соцсфера!O206+ФМХ!O206</f>
    </oc>
    <nc r="O206">
      <v>171657.60000000001</v>
    </nc>
  </rcc>
  <rcc rId="1627" sId="1" numFmtId="4">
    <oc r="P206">
      <f>бюджетный!P206+соцсфера!P206+ФМХ!P206</f>
    </oc>
    <nc r="P206">
      <v>210345.3</v>
    </nc>
  </rcc>
  <rcc rId="1628" sId="1" numFmtId="4">
    <oc r="Q206">
      <f>бюджетный!Q206+соцсфера!Q206+ФМХ!Q206</f>
    </oc>
    <nc r="Q206">
      <v>229443.5</v>
    </nc>
  </rcc>
  <rcc rId="1629" sId="1" numFmtId="4">
    <oc r="R206">
      <f>бюджетный!R206+соцсфера!R206+ФМХ!R206</f>
    </oc>
    <nc r="R206">
      <v>232984.5</v>
    </nc>
  </rcc>
  <rcc rId="1630" sId="1" numFmtId="4">
    <oc r="S206">
      <f>бюджетный!S206+соцсфера!S206+ФМХ!S206</f>
    </oc>
    <nc r="S206">
      <v>245923.8</v>
    </nc>
  </rcc>
  <rcc rId="1631" sId="1" numFmtId="4">
    <oc r="N207">
      <f>бюджетный!N207+соцсфера!N207+ФМХ!N207</f>
    </oc>
    <nc r="N207">
      <v>686824.9</v>
    </nc>
  </rcc>
  <rcc rId="1632" sId="1" numFmtId="4">
    <oc r="O207">
      <f>бюджетный!O207+соцсфера!O207+ФМХ!O207</f>
    </oc>
    <nc r="O207">
      <v>678371.3</v>
    </nc>
  </rcc>
  <rcc rId="1633" sId="1" numFmtId="4">
    <oc r="P207">
      <f>бюджетный!P207+соцсфера!P207+ФМХ!P207</f>
    </oc>
    <nc r="P207">
      <v>770586</v>
    </nc>
  </rcc>
  <rcc rId="1634" sId="1" numFmtId="4">
    <oc r="Q207">
      <f>бюджетный!Q207+соцсфера!Q207+ФМХ!Q207</f>
    </oc>
    <nc r="Q207">
      <v>801016.8</v>
    </nc>
  </rcc>
  <rcc rId="1635" sId="1" numFmtId="4">
    <oc r="R207">
      <f>бюджетный!R207+соцсфера!R207+ФМХ!R207</f>
    </oc>
    <nc r="R207">
      <v>824058.1</v>
    </nc>
  </rcc>
  <rcc rId="1636" sId="1" numFmtId="4">
    <oc r="S207">
      <f>бюджетный!S207+соцсфера!S207+ФМХ!S207</f>
    </oc>
    <nc r="S207">
      <v>849894.2</v>
    </nc>
  </rcc>
  <rcc rId="1637" sId="1" numFmtId="4">
    <oc r="N208">
      <f>бюджетный!N208+соцсфера!N208+ФМХ!N208</f>
    </oc>
    <nc r="N208">
      <v>0</v>
    </nc>
  </rcc>
  <rcc rId="1638" sId="1" numFmtId="4">
    <oc r="O208">
      <f>бюджетный!O208+соцсфера!O208+ФМХ!O208</f>
    </oc>
    <nc r="O208">
      <v>0</v>
    </nc>
  </rcc>
  <rcc rId="1639" sId="1" numFmtId="4">
    <oc r="P208">
      <f>бюджетный!P208+соцсфера!P208+ФМХ!P208</f>
    </oc>
    <nc r="P208">
      <v>0</v>
    </nc>
  </rcc>
  <rcc rId="1640" sId="1" numFmtId="4">
    <oc r="Q208">
      <f>бюджетный!Q208+соцсфера!Q208+ФМХ!Q208</f>
    </oc>
    <nc r="Q208">
      <v>0</v>
    </nc>
  </rcc>
  <rcc rId="1641" sId="1" numFmtId="4">
    <oc r="R208">
      <f>бюджетный!R208+соцсфера!R208+ФМХ!R208</f>
    </oc>
    <nc r="R208">
      <v>0</v>
    </nc>
  </rcc>
  <rcc rId="1642" sId="1" numFmtId="4">
    <oc r="S208">
      <f>бюджетный!S208+соцсфера!S208+ФМХ!S208</f>
    </oc>
    <nc r="S208">
      <v>0</v>
    </nc>
  </rcc>
  <rcc rId="1643" sId="1" numFmtId="4">
    <oc r="N209">
      <f>бюджетный!N209+соцсфера!N209</f>
    </oc>
    <nc r="N209">
      <v>166092.1</v>
    </nc>
  </rcc>
  <rcc rId="1644" sId="1" numFmtId="4">
    <oc r="O209">
      <f>бюджетный!O209+соцсфера!O209</f>
    </oc>
    <nc r="O209">
      <v>160750.20000000001</v>
    </nc>
  </rcc>
  <rcc rId="1645" sId="1" numFmtId="4">
    <oc r="P209">
      <f>бюджетный!P209+соцсфера!P209</f>
    </oc>
    <nc r="P209">
      <v>212831.2</v>
    </nc>
  </rcc>
  <rcc rId="1646" sId="1" numFmtId="4">
    <oc r="Q209">
      <f>бюджетный!Q209+соцсфера!Q209</f>
    </oc>
    <nc r="Q209">
      <v>229954.2</v>
    </nc>
  </rcc>
  <rcc rId="1647" sId="1" numFmtId="4">
    <oc r="R209">
      <f>бюджетный!R209+соцсфера!R209</f>
    </oc>
    <nc r="R209">
      <v>247382.6</v>
    </nc>
  </rcc>
  <rcc rId="1648" sId="1" numFmtId="4">
    <oc r="S209">
      <f>бюджетный!S209+соцсфера!S209</f>
    </oc>
    <nc r="S209">
      <v>255740.7</v>
    </nc>
  </rcc>
  <rcc rId="1649" sId="1" numFmtId="4">
    <oc r="N210">
      <f>бюджетный!N210+соцсфера!N210+ФМХ!N210</f>
    </oc>
    <nc r="N210">
      <v>55347.3</v>
    </nc>
  </rcc>
  <rcc rId="1650" sId="1" numFmtId="4">
    <oc r="O210">
      <f>бюджетный!O210+соцсфера!O210+ФМХ!O210</f>
    </oc>
    <nc r="O210">
      <v>53012.1</v>
    </nc>
  </rcc>
  <rcc rId="1651" sId="1" numFmtId="4">
    <oc r="P210">
      <f>бюджетный!P210+соцсфера!P210+ФМХ!P210</f>
    </oc>
    <nc r="P210">
      <v>56294.400000000001</v>
    </nc>
  </rcc>
  <rcc rId="1652" sId="1" numFmtId="4">
    <oc r="Q210">
      <f>бюджетный!Q210+соцсфера!Q210+ФМХ!Q210</f>
    </oc>
    <nc r="Q210">
      <v>62028.6</v>
    </nc>
  </rcc>
  <rcc rId="1653" sId="1" numFmtId="4">
    <oc r="R210">
      <f>бюджетный!R210+соцсфера!R210+ФМХ!R210</f>
    </oc>
    <nc r="R210">
      <v>64362.1</v>
    </nc>
  </rcc>
  <rcc rId="1654" sId="1" numFmtId="4">
    <oc r="S210">
      <f>бюджетный!S210+соцсфера!S210+ФМХ!S210</f>
    </oc>
    <nc r="S210">
      <v>66936.600000000006</v>
    </nc>
  </rcc>
  <rcc rId="1655" sId="1" numFmtId="4">
    <oc r="N211">
      <f>бюджетный!N211+соцсфера!N211+ФМХ!N211</f>
    </oc>
    <nc r="N211">
      <v>0</v>
    </nc>
  </rcc>
  <rcc rId="1656" sId="1" numFmtId="4">
    <oc r="O211">
      <f>бюджетный!O211+соцсфера!O211+ФМХ!O211</f>
    </oc>
    <nc r="O211">
      <v>0</v>
    </nc>
  </rcc>
  <rcc rId="1657" sId="1" numFmtId="4">
    <oc r="P211">
      <f>бюджетный!P211+соцсфера!P211+ФМХ!P211</f>
    </oc>
    <nc r="P211">
      <v>0</v>
    </nc>
  </rcc>
  <rcc rId="1658" sId="1" numFmtId="4">
    <oc r="Q211">
      <f>бюджетный!Q211+соцсфера!Q211+ФМХ!Q211</f>
    </oc>
    <nc r="Q211">
      <v>0</v>
    </nc>
  </rcc>
  <rcc rId="1659" sId="1" numFmtId="4">
    <oc r="R211">
      <f>бюджетный!R211+соцсфера!R211+ФМХ!R211</f>
    </oc>
    <nc r="R211">
      <v>0</v>
    </nc>
  </rcc>
  <rcc rId="1660" sId="1" numFmtId="4">
    <oc r="S211">
      <f>бюджетный!S211+соцсфера!S211+ФМХ!S211</f>
    </oc>
    <nc r="S211">
      <v>0</v>
    </nc>
  </rcc>
  <rcc rId="1661" sId="1" numFmtId="4">
    <oc r="N216">
      <f>бюджетный!N216+соцсфера!N216+ФМХ!N216</f>
    </oc>
    <nc r="N216">
      <v>0</v>
    </nc>
  </rcc>
  <rcc rId="1662" sId="1" numFmtId="4">
    <oc r="O216">
      <f>бюджетный!O216+соцсфера!O216+ФМХ!O216</f>
    </oc>
    <nc r="O216">
      <v>0</v>
    </nc>
  </rcc>
  <rcc rId="1663" sId="1" numFmtId="4">
    <oc r="P216">
      <f>бюджетный!P216+соцсфера!P216+ФМХ!P216</f>
    </oc>
    <nc r="P216">
      <v>57699</v>
    </nc>
  </rcc>
  <rcc rId="1664" sId="1" numFmtId="4">
    <oc r="Q216">
      <f>бюджетный!Q216+соцсфера!Q216+ФМХ!Q216</f>
    </oc>
    <nc r="Q216">
      <v>0</v>
    </nc>
  </rcc>
  <rcc rId="1665" sId="1" numFmtId="4">
    <oc r="R216">
      <f>бюджетный!R216+соцсфера!R216+ФМХ!R216</f>
    </oc>
    <nc r="R216">
      <v>0</v>
    </nc>
  </rcc>
  <rcc rId="1666" sId="1" numFmtId="4">
    <oc r="S216">
      <f>бюджетный!S216+соцсфера!S216+ФМХ!S216</f>
    </oc>
    <nc r="S216">
      <v>0</v>
    </nc>
  </rcc>
  <rcc rId="1667" sId="1" numFmtId="4">
    <oc r="N221">
      <f>SUM(N222:N230)</f>
    </oc>
    <nc r="N221">
      <v>1147.5</v>
    </nc>
  </rcc>
  <rcc rId="1668" sId="1" numFmtId="4">
    <oc r="O221">
      <f>SUM(O222:O230)</f>
    </oc>
    <nc r="O221">
      <v>1040.5</v>
    </nc>
  </rcc>
  <rcc rId="1669" sId="1" numFmtId="4">
    <oc r="P221">
      <f>SUM(P222:P230)</f>
    </oc>
    <nc r="P221">
      <v>636.29999999999995</v>
    </nc>
  </rcc>
  <rcc rId="1670" sId="1" numFmtId="4">
    <oc r="Q221">
      <f>SUM(Q222:Q230)</f>
    </oc>
    <nc r="Q221">
      <v>1834.7</v>
    </nc>
  </rcc>
  <rcc rId="1671" sId="1" numFmtId="4">
    <oc r="R221">
      <f>SUM(R222:R230)</f>
    </oc>
    <nc r="R221">
      <v>1836.2</v>
    </nc>
  </rcc>
  <rcc rId="1672" sId="1" numFmtId="4">
    <oc r="S221">
      <f>SUM(S222:S230)</f>
    </oc>
    <nc r="S221">
      <v>1837.7</v>
    </nc>
  </rcc>
  <rcc rId="1673" sId="1" numFmtId="4">
    <oc r="N222">
      <f>бюджетный!N222+соцсфера!N222+ФМХ!N222</f>
    </oc>
    <nc r="N222">
      <v>0</v>
    </nc>
  </rcc>
  <rcc rId="1674" sId="1" numFmtId="4">
    <oc r="O222">
      <f>бюджетный!O222+соцсфера!O222+ФМХ!O222</f>
    </oc>
    <nc r="O222">
      <v>0</v>
    </nc>
  </rcc>
  <rcc rId="1675" sId="1" numFmtId="4">
    <oc r="P222">
      <f>бюджетный!P222+соцсфера!P222+ФМХ!P222</f>
    </oc>
    <nc r="P222">
      <v>0</v>
    </nc>
  </rcc>
  <rcc rId="1676" sId="1" numFmtId="4">
    <oc r="Q222">
      <f>бюджетный!Q222+соцсфера!Q222+ФМХ!Q222</f>
    </oc>
    <nc r="Q222">
      <v>300</v>
    </nc>
  </rcc>
  <rcc rId="1677" sId="1" numFmtId="4">
    <oc r="R222">
      <f>бюджетный!R222+соцсфера!R222+ФМХ!R222</f>
    </oc>
    <nc r="R222">
      <v>300</v>
    </nc>
  </rcc>
  <rcc rId="1678" sId="1" numFmtId="4">
    <oc r="S222">
      <f>бюджетный!S222+соцсфера!S222+ФМХ!S222</f>
    </oc>
    <nc r="S222">
      <v>300</v>
    </nc>
  </rcc>
  <rcc rId="1679" sId="1" numFmtId="4">
    <oc r="N223">
      <f>бюджетный!N223+соцсфера!N223+ФМХ!N223</f>
    </oc>
    <nc r="N223">
      <v>0</v>
    </nc>
  </rcc>
  <rcc rId="1680" sId="1" numFmtId="4">
    <oc r="O223">
      <f>бюджетный!O223+соцсфера!O223+ФМХ!O223</f>
    </oc>
    <nc r="O223">
      <v>0</v>
    </nc>
  </rcc>
  <rcc rId="1681" sId="1" numFmtId="4">
    <oc r="P223">
      <f>бюджетный!P223+соцсфера!P223+ФМХ!P223</f>
    </oc>
    <nc r="P223">
      <v>0</v>
    </nc>
  </rcc>
  <rcc rId="1682" sId="1" numFmtId="4">
    <oc r="Q223">
      <f>бюджетный!Q223+соцсфера!Q223+ФМХ!Q223</f>
    </oc>
    <nc r="Q223">
      <v>0</v>
    </nc>
  </rcc>
  <rcc rId="1683" sId="1" numFmtId="4">
    <oc r="R223">
      <f>бюджетный!R223+соцсфера!R223+ФМХ!R223</f>
    </oc>
    <nc r="R223">
      <v>0</v>
    </nc>
  </rcc>
  <rcc rId="1684" sId="1" numFmtId="4">
    <oc r="S223">
      <f>бюджетный!S223+соцсфера!S223+ФМХ!S223</f>
    </oc>
    <nc r="S223">
      <v>0</v>
    </nc>
  </rcc>
  <rcc rId="1685" sId="1" numFmtId="4">
    <oc r="N224">
      <f>бюджетный!N224+соцсфера!N224+ФМХ!N224</f>
    </oc>
    <nc r="N224">
      <v>0</v>
    </nc>
  </rcc>
  <rcc rId="1686" sId="1" numFmtId="4">
    <oc r="O224">
      <f>бюджетный!O224+соцсфера!O224+ФМХ!O224</f>
    </oc>
    <nc r="O224">
      <v>0</v>
    </nc>
  </rcc>
  <rcc rId="1687" sId="1" numFmtId="4">
    <oc r="P224">
      <f>бюджетный!P224+соцсфера!P224+ФМХ!P224</f>
    </oc>
    <nc r="P224">
      <v>0</v>
    </nc>
  </rcc>
  <rcc rId="1688" sId="1" numFmtId="4">
    <oc r="Q224">
      <f>бюджетный!Q224+соцсфера!Q224+ФМХ!Q224</f>
    </oc>
    <nc r="Q224">
      <v>0</v>
    </nc>
  </rcc>
  <rcc rId="1689" sId="1" numFmtId="4">
    <oc r="R224">
      <f>бюджетный!R224+соцсфера!R224+ФМХ!R224</f>
    </oc>
    <nc r="R224">
      <v>0</v>
    </nc>
  </rcc>
  <rcc rId="1690" sId="1" numFmtId="4">
    <oc r="S224">
      <f>бюджетный!S224+соцсфера!S224+ФМХ!S224</f>
    </oc>
    <nc r="S224">
      <v>0</v>
    </nc>
  </rcc>
  <rcc rId="1691" sId="1" numFmtId="4">
    <oc r="N225">
      <f>бюджетный!N225+соцсфера!N225+ФМХ!N225</f>
    </oc>
    <nc r="N225">
      <v>0</v>
    </nc>
  </rcc>
  <rcc rId="1692" sId="1" numFmtId="4">
    <oc r="O225">
      <f>бюджетный!O225+соцсфера!O225+ФМХ!O225</f>
    </oc>
    <nc r="O225">
      <v>0</v>
    </nc>
  </rcc>
  <rcc rId="1693" sId="1" numFmtId="4">
    <oc r="P225">
      <f>бюджетный!P225+соцсфера!P225+ФМХ!P225</f>
    </oc>
    <nc r="P225">
      <v>0</v>
    </nc>
  </rcc>
  <rcc rId="1694" sId="1" numFmtId="4">
    <oc r="Q225">
      <f>бюджетный!Q225+соцсфера!Q225+ФМХ!Q225</f>
    </oc>
    <nc r="Q225">
      <v>0</v>
    </nc>
  </rcc>
  <rcc rId="1695" sId="1" numFmtId="4">
    <oc r="R225">
      <f>бюджетный!R225+соцсфера!R225+ФМХ!R225</f>
    </oc>
    <nc r="R225">
      <v>0</v>
    </nc>
  </rcc>
  <rcc rId="1696" sId="1" numFmtId="4">
    <oc r="S225">
      <f>бюджетный!S225+соцсфера!S225+ФМХ!S225</f>
    </oc>
    <nc r="S225">
      <v>0</v>
    </nc>
  </rcc>
  <rcc rId="1697" sId="1" numFmtId="4">
    <oc r="N226">
      <f>бюджетный!N226+соцсфера!N226+ФМХ!N226</f>
    </oc>
    <nc r="N226">
      <v>0</v>
    </nc>
  </rcc>
  <rcc rId="1698" sId="1" numFmtId="4">
    <oc r="O226">
      <f>бюджетный!O226+соцсфера!O226+ФМХ!O226</f>
    </oc>
    <nc r="O226">
      <v>0</v>
    </nc>
  </rcc>
  <rcc rId="1699" sId="1" numFmtId="4">
    <oc r="P226">
      <f>бюджетный!P226+соцсфера!P226+ФМХ!P226</f>
    </oc>
    <nc r="P226">
      <v>0</v>
    </nc>
  </rcc>
  <rcc rId="1700" sId="1" numFmtId="4">
    <oc r="Q226">
      <f>бюджетный!Q226+соцсфера!Q226+ФМХ!Q226</f>
    </oc>
    <nc r="Q226">
      <v>0</v>
    </nc>
  </rcc>
  <rcc rId="1701" sId="1" numFmtId="4">
    <oc r="R226">
      <f>бюджетный!R226+соцсфера!R226+ФМХ!R226</f>
    </oc>
    <nc r="R226">
      <v>0</v>
    </nc>
  </rcc>
  <rcc rId="1702" sId="1" numFmtId="4">
    <oc r="S226">
      <f>бюджетный!S226+соцсфера!S226+ФМХ!S226</f>
    </oc>
    <nc r="S226">
      <v>0</v>
    </nc>
  </rcc>
  <rcc rId="1703" sId="1" numFmtId="4">
    <oc r="N227">
      <f>бюджетный!N227+соцсфера!N227+ФМХ!N227</f>
    </oc>
    <nc r="N227">
      <v>0</v>
    </nc>
  </rcc>
  <rcc rId="1704" sId="1" numFmtId="4">
    <oc r="O227">
      <f>бюджетный!O227+соцсфера!O227+ФМХ!O227</f>
    </oc>
    <nc r="O227">
      <v>0</v>
    </nc>
  </rcc>
  <rcc rId="1705" sId="1" numFmtId="4">
    <oc r="P227">
      <f>бюджетный!P227+соцсфера!P227+ФМХ!P227</f>
    </oc>
    <nc r="P227">
      <v>0</v>
    </nc>
  </rcc>
  <rcc rId="1706" sId="1" numFmtId="4">
    <oc r="Q227">
      <f>бюджетный!Q227+соцсфера!Q227+ФМХ!Q227</f>
    </oc>
    <nc r="Q227">
      <v>0</v>
    </nc>
  </rcc>
  <rcc rId="1707" sId="1" numFmtId="4">
    <oc r="R227">
      <f>бюджетный!R227+соцсфера!R227+ФМХ!R227</f>
    </oc>
    <nc r="R227">
      <v>0</v>
    </nc>
  </rcc>
  <rcc rId="1708" sId="1" numFmtId="4">
    <oc r="S227">
      <f>бюджетный!S227+соцсфера!S227+ФМХ!S227</f>
    </oc>
    <nc r="S227">
      <v>0</v>
    </nc>
  </rcc>
  <rcc rId="1709" sId="1" numFmtId="4">
    <oc r="N228">
      <f>бюджетный!N228+соцсфера!N228+ФМХ!N228</f>
    </oc>
    <nc r="N228">
      <v>1147.5</v>
    </nc>
  </rcc>
  <rcc rId="1710" sId="1" numFmtId="4">
    <oc r="O228">
      <f>бюджетный!O228+соцсфера!O228+ФМХ!O228</f>
    </oc>
    <nc r="O228">
      <v>1040.5</v>
    </nc>
  </rcc>
  <rcc rId="1711" sId="1" numFmtId="4">
    <oc r="P228">
      <f>бюджетный!P228+соцсфера!P228+ФМХ!P228</f>
    </oc>
    <nc r="P228">
      <v>636.29999999999995</v>
    </nc>
  </rcc>
  <rcc rId="1712" sId="1" numFmtId="4">
    <oc r="Q228">
      <f>бюджетный!Q228+соцсфера!Q228+ФМХ!Q228</f>
    </oc>
    <nc r="Q228">
      <v>1534.7</v>
    </nc>
  </rcc>
  <rcc rId="1713" sId="1" numFmtId="4">
    <oc r="R228">
      <f>бюджетный!R228+соцсфера!R228+ФМХ!R228</f>
    </oc>
    <nc r="R228">
      <v>1536.2</v>
    </nc>
  </rcc>
  <rcc rId="1714" sId="1" numFmtId="4">
    <oc r="S228">
      <f>бюджетный!S228+соцсфера!S228+ФМХ!S228</f>
    </oc>
    <nc r="S228">
      <v>1537.7</v>
    </nc>
  </rcc>
  <rcc rId="1715" sId="1" numFmtId="4">
    <oc r="N229">
      <f>бюджетный!N229+соцсфера!N229+ФМХ!N229</f>
    </oc>
    <nc r="N229">
      <v>0</v>
    </nc>
  </rcc>
  <rcc rId="1716" sId="1" numFmtId="4">
    <oc r="O229">
      <f>бюджетный!O229+соцсфера!O229+ФМХ!O229</f>
    </oc>
    <nc r="O229">
      <v>0</v>
    </nc>
  </rcc>
  <rcc rId="1717" sId="1" numFmtId="4">
    <oc r="P229">
      <f>бюджетный!P229+соцсфера!P229+ФМХ!P229</f>
    </oc>
    <nc r="P229">
      <v>0</v>
    </nc>
  </rcc>
  <rcc rId="1718" sId="1" numFmtId="4">
    <oc r="Q229">
      <f>бюджетный!Q229+соцсфера!Q229+ФМХ!Q229</f>
    </oc>
    <nc r="Q229">
      <v>0</v>
    </nc>
  </rcc>
  <rcc rId="1719" sId="1" numFmtId="4">
    <oc r="R229">
      <f>бюджетный!R229+соцсфера!R229+ФМХ!R229</f>
    </oc>
    <nc r="R229">
      <v>0</v>
    </nc>
  </rcc>
  <rcc rId="1720" sId="1" numFmtId="4">
    <oc r="S229">
      <f>бюджетный!S229+соцсфера!S229+ФМХ!S229</f>
    </oc>
    <nc r="S229">
      <v>0</v>
    </nc>
  </rcc>
  <rcc rId="1721" sId="1" numFmtId="4">
    <oc r="N230">
      <f>бюджетный!N230+соцсфера!N230+ФМХ!N230</f>
    </oc>
    <nc r="N230">
      <v>0</v>
    </nc>
  </rcc>
  <rcc rId="1722" sId="1" numFmtId="4">
    <oc r="O230">
      <f>бюджетный!O230+соцсфера!O230+ФМХ!O230</f>
    </oc>
    <nc r="O230">
      <v>0</v>
    </nc>
  </rcc>
  <rcc rId="1723" sId="1" numFmtId="4">
    <oc r="P230">
      <f>бюджетный!P230+соцсфера!P230+ФМХ!P230</f>
    </oc>
    <nc r="P230">
      <v>0</v>
    </nc>
  </rcc>
  <rcc rId="1724" sId="1" numFmtId="4">
    <oc r="Q230">
      <f>бюджетный!Q230+соцсфера!Q230+ФМХ!Q230</f>
    </oc>
    <nc r="Q230">
      <v>0</v>
    </nc>
  </rcc>
  <rcc rId="1725" sId="1" numFmtId="4">
    <oc r="R230">
      <f>бюджетный!R230+соцсфера!R230+ФМХ!R230</f>
    </oc>
    <nc r="R230">
      <v>0</v>
    </nc>
  </rcc>
  <rcc rId="1726" sId="1" numFmtId="4">
    <oc r="S230">
      <f>бюджетный!S230+соцсфера!S230+ФМХ!S230</f>
    </oc>
    <nc r="S230">
      <v>0</v>
    </nc>
  </rcc>
  <rcc rId="1727" sId="1" numFmtId="4">
    <oc r="N231">
      <f>SUM(N232:N242)</f>
    </oc>
    <nc r="N231">
      <v>3880.6</v>
    </nc>
  </rcc>
  <rcc rId="1728" sId="1" numFmtId="4">
    <oc r="O231">
      <f>SUM(O232:O242)</f>
    </oc>
    <nc r="O231">
      <v>3880.6</v>
    </nc>
  </rcc>
  <rcc rId="1729" sId="1" numFmtId="4">
    <oc r="P231">
      <f>SUM(P232:P242)</f>
    </oc>
    <nc r="P231">
      <v>5024.3</v>
    </nc>
  </rcc>
  <rcc rId="1730" sId="1" numFmtId="4">
    <oc r="Q231">
      <f>SUM(Q232:Q242)</f>
    </oc>
    <nc r="Q231">
      <v>9914.5999999999985</v>
    </nc>
  </rcc>
  <rcc rId="1731" sId="1" numFmtId="4">
    <oc r="R231">
      <f>SUM(R232:R242)</f>
    </oc>
    <nc r="R231">
      <v>9719.1</v>
    </nc>
  </rcc>
  <rcc rId="1732" sId="1" numFmtId="4">
    <oc r="S231">
      <f>SUM(S232:S242)</f>
    </oc>
    <nc r="S231">
      <v>10156.700000000001</v>
    </nc>
  </rcc>
  <rcc rId="1733" sId="1" numFmtId="4">
    <oc r="N232">
      <f>бюджетный!N232+соцсфера!N232+ФМХ!N232</f>
    </oc>
    <nc r="N232">
      <v>119.5</v>
    </nc>
  </rcc>
  <rcc rId="1734" sId="1" numFmtId="4">
    <oc r="O232">
      <f>бюджетный!O232+соцсфера!O232+ФМХ!O232</f>
    </oc>
    <nc r="O232">
      <v>119.5</v>
    </nc>
  </rcc>
  <rcc rId="1735" sId="1" numFmtId="4">
    <oc r="P232">
      <f>бюджетный!P232+соцсфера!P232+ФМХ!P232</f>
    </oc>
    <nc r="P232">
      <v>70.8</v>
    </nc>
  </rcc>
  <rcc rId="1736" sId="1" numFmtId="4">
    <oc r="Q232">
      <f>бюджетный!Q232+соцсфера!Q232+ФМХ!Q232</f>
    </oc>
    <nc r="Q232">
      <v>515</v>
    </nc>
  </rcc>
  <rcc rId="1737" sId="1" numFmtId="4">
    <oc r="R232">
      <f>бюджетный!R232+соцсфера!R232+ФМХ!R232</f>
    </oc>
    <nc r="R232">
      <v>300</v>
    </nc>
  </rcc>
  <rcc rId="1738" sId="1" numFmtId="4">
    <oc r="S232">
      <f>бюджетный!S232+соцсфера!S232+ФМХ!S232</f>
    </oc>
    <nc r="S232">
      <v>300</v>
    </nc>
  </rcc>
  <rcc rId="1739" sId="1" numFmtId="4">
    <oc r="N233">
      <f>бюджетный!N233+соцсфера!N233+ФМХ!N233</f>
    </oc>
    <nc r="N233">
      <v>0</v>
    </nc>
  </rcc>
  <rcc rId="1740" sId="1" numFmtId="4">
    <oc r="O233">
      <f>бюджетный!O233+соцсфера!O233+ФМХ!O233</f>
    </oc>
    <nc r="O233">
      <v>0</v>
    </nc>
  </rcc>
  <rcc rId="1741" sId="1" numFmtId="4">
    <oc r="P233">
      <f>бюджетный!P233+соцсфера!P233+ФМХ!P233</f>
    </oc>
    <nc r="P233">
      <v>0</v>
    </nc>
  </rcc>
  <rcc rId="1742" sId="1" numFmtId="4">
    <oc r="Q233">
      <f>бюджетный!Q233+соцсфера!Q233+ФМХ!Q233</f>
    </oc>
    <nc r="Q233">
      <v>0</v>
    </nc>
  </rcc>
  <rcc rId="1743" sId="1" numFmtId="4">
    <oc r="R233">
      <f>бюджетный!R233+соцсфера!R233+ФМХ!R233</f>
    </oc>
    <nc r="R233">
      <v>0</v>
    </nc>
  </rcc>
  <rcc rId="1744" sId="1" numFmtId="4">
    <oc r="S233">
      <f>бюджетный!S233+соцсфера!S233+ФМХ!S233</f>
    </oc>
    <nc r="S233">
      <v>0</v>
    </nc>
  </rcc>
  <rcc rId="1745" sId="1" numFmtId="4">
    <oc r="N234">
      <f>бюджетный!N234+соцсфера!N234+ФМХ!N234</f>
    </oc>
    <nc r="N234">
      <v>0</v>
    </nc>
  </rcc>
  <rcc rId="1746" sId="1" numFmtId="4">
    <oc r="O234">
      <f>бюджетный!O234+соцсфера!O234+ФМХ!O234</f>
    </oc>
    <nc r="O234">
      <v>0</v>
    </nc>
  </rcc>
  <rcc rId="1747" sId="1" numFmtId="4">
    <oc r="P234">
      <f>бюджетный!P234+соцсфера!P234+ФМХ!P234</f>
    </oc>
    <nc r="P234">
      <v>0</v>
    </nc>
  </rcc>
  <rcc rId="1748" sId="1" numFmtId="4">
    <oc r="Q234">
      <f>бюджетный!Q234+соцсфера!Q234+ФМХ!Q234</f>
    </oc>
    <nc r="Q234">
      <v>0</v>
    </nc>
  </rcc>
  <rcc rId="1749" sId="1" numFmtId="4">
    <oc r="R234">
      <f>бюджетный!R234+соцсфера!R234+ФМХ!R234</f>
    </oc>
    <nc r="R234">
      <v>0</v>
    </nc>
  </rcc>
  <rcc rId="1750" sId="1" numFmtId="4">
    <oc r="S234">
      <f>бюджетный!S234+соцсфера!S234+ФМХ!S234</f>
    </oc>
    <nc r="S234">
      <v>0</v>
    </nc>
  </rcc>
  <rcc rId="1751" sId="1" numFmtId="4">
    <oc r="N235">
      <f>бюджетный!N235+соцсфера!N235+ФМХ!N235</f>
    </oc>
    <nc r="N235">
      <v>0</v>
    </nc>
  </rcc>
  <rcc rId="1752" sId="1" numFmtId="4">
    <oc r="O235">
      <f>бюджетный!O235+соцсфера!O235+ФМХ!O235</f>
    </oc>
    <nc r="O235">
      <v>0</v>
    </nc>
  </rcc>
  <rcc rId="1753" sId="1" numFmtId="4">
    <oc r="P235">
      <f>бюджетный!P235+соцсфера!P235+ФМХ!P235</f>
    </oc>
    <nc r="P235">
      <v>0</v>
    </nc>
  </rcc>
  <rcc rId="1754" sId="1" numFmtId="4">
    <oc r="Q235">
      <f>бюджетный!Q235+соцсфера!Q235+ФМХ!Q235</f>
    </oc>
    <nc r="Q235">
      <v>0</v>
    </nc>
  </rcc>
  <rcc rId="1755" sId="1" numFmtId="4">
    <oc r="R235">
      <f>бюджетный!R235+соцсфера!R235+ФМХ!R235</f>
    </oc>
    <nc r="R235">
      <v>0</v>
    </nc>
  </rcc>
  <rcc rId="1756" sId="1" numFmtId="4">
    <oc r="S235">
      <f>бюджетный!S235+соцсфера!S235+ФМХ!S235</f>
    </oc>
    <nc r="S235">
      <v>0</v>
    </nc>
  </rcc>
  <rcc rId="1757" sId="1" numFmtId="4">
    <oc r="N236">
      <f>бюджетный!N236+соцсфера!N236+ФМХ!N236</f>
    </oc>
    <nc r="N236">
      <v>994.3</v>
    </nc>
  </rcc>
  <rcc rId="1758" sId="1" numFmtId="4">
    <oc r="O236">
      <f>бюджетный!O236+соцсфера!O236+ФМХ!O236</f>
    </oc>
    <nc r="O236">
      <v>994.3</v>
    </nc>
  </rcc>
  <rcc rId="1759" sId="1" numFmtId="4">
    <oc r="P236">
      <f>бюджетный!P236+соцсфера!P236+ФМХ!P236</f>
    </oc>
    <nc r="P236">
      <v>2952.5</v>
    </nc>
  </rcc>
  <rcc rId="1760" sId="1" numFmtId="4">
    <oc r="Q236">
      <f>бюджетный!Q236+соцсфера!Q236+ФМХ!Q236</f>
    </oc>
    <nc r="Q236">
      <v>5913.9</v>
    </nc>
  </rcc>
  <rcc rId="1761" sId="1" numFmtId="4">
    <oc r="R236">
      <f>бюджетный!R236+соцсфера!R236+ФМХ!R236</f>
    </oc>
    <nc r="R236">
      <v>5145</v>
    </nc>
  </rcc>
  <rcc rId="1762" sId="1" numFmtId="4">
    <oc r="S236">
      <f>бюджетный!S236+соцсфера!S236+ФМХ!S236</f>
    </oc>
    <nc r="S236">
      <v>5145</v>
    </nc>
  </rcc>
  <rcc rId="1763" sId="1" numFmtId="4">
    <oc r="N237">
      <f>бюджетный!N237+соцсфера!N237+ФМХ!N237</f>
    </oc>
    <nc r="N237">
      <v>676.8</v>
    </nc>
  </rcc>
  <rcc rId="1764" sId="1" numFmtId="4">
    <oc r="O237">
      <f>бюджетный!O237+соцсфера!O237+ФМХ!O237</f>
    </oc>
    <nc r="O237">
      <v>676.8</v>
    </nc>
  </rcc>
  <rcc rId="1765" sId="1" numFmtId="4">
    <oc r="P237">
      <f>бюджетный!P237+соцсфера!P237+ФМХ!P237</f>
    </oc>
    <nc r="P237">
      <v>1243.5999999999999</v>
    </nc>
  </rcc>
  <rcc rId="1766" sId="1" numFmtId="4">
    <oc r="Q237">
      <f>бюджетный!Q237+соцсфера!Q237+ФМХ!Q237</f>
    </oc>
    <nc r="Q237">
      <v>3107.2</v>
    </nc>
  </rcc>
  <rcc rId="1767" sId="1" numFmtId="4">
    <oc r="R237">
      <f>бюджетный!R237+соцсфера!R237+ФМХ!R237</f>
    </oc>
    <nc r="R237">
      <v>3876.1</v>
    </nc>
  </rcc>
  <rcc rId="1768" sId="1" numFmtId="4">
    <oc r="S237">
      <f>бюджетный!S237+соцсфера!S237+ФМХ!S237</f>
    </oc>
    <nc r="S237">
      <v>3876.1</v>
    </nc>
  </rcc>
  <rcc rId="1769" sId="1" numFmtId="4">
    <oc r="N238">
      <f>бюджетный!N238+соцсфера!N238+ФМХ!N238</f>
    </oc>
    <nc r="N238">
      <v>113.9</v>
    </nc>
  </rcc>
  <rcc rId="1770" sId="1" numFmtId="4">
    <oc r="O238">
      <f>бюджетный!O238+соцсфера!O238+ФМХ!O238</f>
    </oc>
    <nc r="O238">
      <v>113.9</v>
    </nc>
  </rcc>
  <rcc rId="1771" sId="1" numFmtId="4">
    <oc r="P238">
      <f>бюджетный!P238+соцсфера!P238+ФМХ!P238</f>
    </oc>
    <nc r="P238">
      <v>69.099999999999994</v>
    </nc>
  </rcc>
  <rcc rId="1772" sId="1" numFmtId="4">
    <oc r="Q238">
      <f>бюджетный!Q238+соцсфера!Q238+ФМХ!Q238</f>
    </oc>
    <nc r="Q238">
      <v>127.6</v>
    </nc>
  </rcc>
  <rcc rId="1773" sId="1" numFmtId="4">
    <oc r="R238">
      <f>бюджетный!R238+соцсфера!R238+ФМХ!R238</f>
    </oc>
    <nc r="R238">
      <v>85.5</v>
    </nc>
  </rcc>
  <rcc rId="1774" sId="1" numFmtId="4">
    <oc r="S238">
      <f>бюджетный!S238+соцсфера!S238+ФМХ!S238</f>
    </oc>
    <nc r="S238">
      <v>159.4</v>
    </nc>
  </rcc>
  <rcc rId="1775" sId="1" numFmtId="4">
    <oc r="N239">
      <f>бюджетный!N239+соцсфера!N239+ФМХ!N239</f>
    </oc>
    <nc r="N239">
      <v>0</v>
    </nc>
  </rcc>
  <rcc rId="1776" sId="1" numFmtId="4">
    <oc r="O239">
      <f>бюджетный!O239+соцсфера!O239+ФМХ!O239</f>
    </oc>
    <nc r="O239">
      <v>0</v>
    </nc>
  </rcc>
  <rcc rId="1777" sId="1" numFmtId="4">
    <oc r="P239">
      <f>бюджетный!P239+соцсфера!P239+ФМХ!P239</f>
    </oc>
    <nc r="P239">
      <v>0</v>
    </nc>
  </rcc>
  <rcc rId="1778" sId="1" numFmtId="4">
    <oc r="Q239">
      <f>бюджетный!Q239+соцсфера!Q239+ФМХ!Q239</f>
    </oc>
    <nc r="Q239">
      <v>0</v>
    </nc>
  </rcc>
  <rcc rId="1779" sId="1" numFmtId="4">
    <oc r="R239">
      <f>бюджетный!R239+соцсфера!R239+ФМХ!R239</f>
    </oc>
    <nc r="R239">
      <v>0</v>
    </nc>
  </rcc>
  <rcc rId="1780" sId="1" numFmtId="4">
    <oc r="S239">
      <f>бюджетный!S239+соцсфера!S239+ФМХ!S239</f>
    </oc>
    <nc r="S239">
      <v>0</v>
    </nc>
  </rcc>
  <rcc rId="1781" sId="1" numFmtId="4">
    <oc r="N240">
      <f>бюджетный!N240+соцсфера!N240+ФМХ!N240</f>
    </oc>
    <nc r="N240">
      <v>1931.1</v>
    </nc>
  </rcc>
  <rcc rId="1782" sId="1" numFmtId="4">
    <oc r="O240">
      <f>бюджетный!O240+соцсфера!O240+ФМХ!O240</f>
    </oc>
    <nc r="O240">
      <v>1931.1</v>
    </nc>
  </rcc>
  <rcc rId="1783" sId="1" numFmtId="4">
    <oc r="P240">
      <f>бюджетный!P240+соцсфера!P240+ФМХ!P240</f>
    </oc>
    <nc r="P240">
      <v>648.29999999999995</v>
    </nc>
  </rcc>
  <rcc rId="1784" sId="1" numFmtId="4">
    <oc r="Q240">
      <f>бюджетный!Q240+соцсфера!Q240+ФМХ!Q240</f>
    </oc>
    <nc r="Q240">
      <v>205.9</v>
    </nc>
  </rcc>
  <rcc rId="1785" sId="1" numFmtId="4">
    <oc r="R240">
      <f>бюджетный!R240+соцсфера!R240+ФМХ!R240</f>
    </oc>
    <nc r="R240">
      <v>267.5</v>
    </nc>
  </rcc>
  <rcc rId="1786" sId="1" numFmtId="4">
    <oc r="S240">
      <f>бюджетный!S240+соцсфера!S240+ФМХ!S240</f>
    </oc>
    <nc r="S240">
      <v>631.20000000000005</v>
    </nc>
  </rcc>
  <rcc rId="1787" sId="1" numFmtId="4">
    <oc r="N241">
      <f>бюджетный!N241+соцсфера!N241+ФМХ!N241</f>
    </oc>
    <nc r="N241">
      <v>0</v>
    </nc>
  </rcc>
  <rcc rId="1788" sId="1" numFmtId="4">
    <oc r="O241">
      <f>бюджетный!O241+соцсфера!O241+ФМХ!O241</f>
    </oc>
    <nc r="O241">
      <v>0</v>
    </nc>
  </rcc>
  <rcc rId="1789" sId="1" numFmtId="4">
    <oc r="P241">
      <f>бюджетный!P241+соцсфера!P241+ФМХ!P241</f>
    </oc>
    <nc r="P241">
      <v>0</v>
    </nc>
  </rcc>
  <rcc rId="1790" sId="1" numFmtId="4">
    <oc r="Q241">
      <f>бюджетный!Q241+соцсфера!Q241+ФМХ!Q241</f>
    </oc>
    <nc r="Q241">
      <v>0</v>
    </nc>
  </rcc>
  <rcc rId="1791" sId="1" numFmtId="4">
    <oc r="R241">
      <f>бюджетный!R241+соцсфера!R241+ФМХ!R241</f>
    </oc>
    <nc r="R241">
      <v>0</v>
    </nc>
  </rcc>
  <rcc rId="1792" sId="1" numFmtId="4">
    <oc r="S241">
      <f>бюджетный!S241+соцсфера!S241+ФМХ!S241</f>
    </oc>
    <nc r="S241">
      <v>0</v>
    </nc>
  </rcc>
  <rcc rId="1793" sId="1" numFmtId="4">
    <oc r="N242">
      <f>бюджетный!N242+соцсфера!N242+ФМХ!N242</f>
    </oc>
    <nc r="N242">
      <v>45</v>
    </nc>
  </rcc>
  <rcc rId="1794" sId="1" numFmtId="4">
    <oc r="O242">
      <f>бюджетный!O242+соцсфера!O242+ФМХ!O242</f>
    </oc>
    <nc r="O242">
      <v>45</v>
    </nc>
  </rcc>
  <rcc rId="1795" sId="1" numFmtId="4">
    <oc r="P242">
      <f>бюджетный!P242+соцсфера!P242+ФМХ!P242</f>
    </oc>
    <nc r="P242">
      <v>40</v>
    </nc>
  </rcc>
  <rcc rId="1796" sId="1" numFmtId="4">
    <oc r="Q242">
      <f>бюджетный!Q242+соцсфера!Q242+ФМХ!Q242</f>
    </oc>
    <nc r="Q242">
      <v>45</v>
    </nc>
  </rcc>
  <rcc rId="1797" sId="1" numFmtId="4">
    <oc r="R242">
      <f>бюджетный!R242+соцсфера!R242+ФМХ!R242</f>
    </oc>
    <nc r="R242">
      <v>45</v>
    </nc>
  </rcc>
  <rcc rId="1798" sId="1" numFmtId="4">
    <oc r="S242">
      <f>бюджетный!S242+соцсфера!S242+ФМХ!S242</f>
    </oc>
    <nc r="S242">
      <v>45</v>
    </nc>
  </rcc>
  <rcc rId="1799" sId="1" numFmtId="4">
    <oc r="N243">
      <f>SUM(N244:N270)</f>
    </oc>
    <nc r="N243">
      <v>1309854.3999999997</v>
    </nc>
  </rcc>
  <rcc rId="1800" sId="1" numFmtId="4">
    <oc r="O243">
      <f>SUM(O244:O270)</f>
    </oc>
    <nc r="O243">
      <v>1217192.3000000003</v>
    </nc>
  </rcc>
  <rcc rId="1801" sId="1" numFmtId="4">
    <oc r="P243">
      <f>SUM(P244:P270)</f>
    </oc>
    <nc r="P243">
      <v>1578576</v>
    </nc>
  </rcc>
  <rcc rId="1802" sId="1" numFmtId="4">
    <oc r="Q243">
      <f>SUM(Q244:Q270)</f>
    </oc>
    <nc r="Q243">
      <v>2508255.5999999996</v>
    </nc>
  </rcc>
  <rcc rId="1803" sId="1" numFmtId="4">
    <oc r="R243">
      <f>SUM(R244:R270)</f>
    </oc>
    <nc r="R243">
      <v>2099251.9</v>
    </nc>
  </rcc>
  <rcc rId="1804" sId="1" numFmtId="4">
    <oc r="S243">
      <f>SUM(S244:S270)</f>
    </oc>
    <nc r="S243">
      <v>2590565.8000000007</v>
    </nc>
  </rcc>
  <rcc rId="1805" sId="1" numFmtId="4">
    <oc r="N244">
      <f>бюджетный!N244+соцсфера!N244+ФМХ!N244</f>
    </oc>
    <nc r="N244">
      <v>0</v>
    </nc>
  </rcc>
  <rcc rId="1806" sId="1" numFmtId="4">
    <oc r="O244">
      <f>бюджетный!O244+соцсфера!O244+ФМХ!O244</f>
    </oc>
    <nc r="O244">
      <v>0</v>
    </nc>
  </rcc>
  <rcc rId="1807" sId="1" numFmtId="4">
    <oc r="P244">
      <f>бюджетный!P244+соцсфера!P244+ФМХ!P244</f>
    </oc>
    <nc r="P244">
      <v>0</v>
    </nc>
  </rcc>
  <rcc rId="1808" sId="1" numFmtId="4">
    <oc r="Q244">
      <f>бюджетный!Q244+соцсфера!Q244+ФМХ!Q244</f>
    </oc>
    <nc r="Q244">
      <v>0</v>
    </nc>
  </rcc>
  <rcc rId="1809" sId="1" numFmtId="4">
    <oc r="R244">
      <f>бюджетный!R244+соцсфера!R244+ФМХ!R244</f>
    </oc>
    <nc r="R244">
      <v>0</v>
    </nc>
  </rcc>
  <rcc rId="1810" sId="1" numFmtId="4">
    <oc r="S244">
      <f>бюджетный!S244+соцсфера!S244+ФМХ!S244</f>
    </oc>
    <nc r="S244">
      <v>0</v>
    </nc>
  </rcc>
  <rcc rId="1811" sId="1" numFmtId="4">
    <oc r="N245">
      <f>бюджетный!N245+соцсфера!N245+ФМХ!N245</f>
    </oc>
    <nc r="N245">
      <v>601540.9</v>
    </nc>
  </rcc>
  <rcc rId="1812" sId="1" numFmtId="4">
    <oc r="O245">
      <f>бюджетный!O245+соцсфера!O245+ФМХ!O245</f>
    </oc>
    <nc r="O245">
      <v>595246.30000000005</v>
    </nc>
  </rcc>
  <rcc rId="1813" sId="1" numFmtId="4">
    <oc r="P245">
      <f>бюджетный!P245+соцсфера!P245+ФМХ!P245</f>
    </oc>
    <nc r="P245">
      <v>673078.8</v>
    </nc>
  </rcc>
  <rcc rId="1814" sId="1" numFmtId="4">
    <oc r="Q245">
      <f>бюджетный!Q245+соцсфера!Q245+ФМХ!Q245</f>
    </oc>
    <nc r="Q245">
      <v>708867.6</v>
    </nc>
  </rcc>
  <rcc rId="1815" sId="1" numFmtId="4">
    <oc r="R245">
      <f>бюджетный!R245+соцсфера!R245+ФМХ!R245</f>
    </oc>
    <nc r="R245">
      <v>742230.7</v>
    </nc>
  </rcc>
  <rcc rId="1816" sId="1" numFmtId="4">
    <oc r="S245">
      <f>бюджетный!S245+соцсфера!S245+ФМХ!S245</f>
    </oc>
    <nc r="S245">
      <v>767048.8</v>
    </nc>
  </rcc>
  <rcc rId="1817" sId="1" numFmtId="4">
    <oc r="N246">
      <f>бюджетный!N246+соцсфера!N246+ФМХ!N246</f>
    </oc>
    <nc r="N246">
      <v>111069.3</v>
    </nc>
  </rcc>
  <rcc rId="1818" sId="1" numFmtId="4">
    <oc r="O246">
      <f>бюджетный!O246+соцсфера!O246+ФМХ!O246</f>
    </oc>
    <nc r="O246">
      <v>108889.3</v>
    </nc>
  </rcc>
  <rcc rId="1819" sId="1" numFmtId="4">
    <oc r="P246">
      <f>бюджетный!P246+соцсфера!P246+ФМХ!P246</f>
    </oc>
    <nc r="P246">
      <v>121232.1</v>
    </nc>
  </rcc>
  <rcc rId="1820" sId="1" numFmtId="4">
    <oc r="Q246">
      <f>бюджетный!Q246+соцсфера!Q246+ФМХ!Q246</f>
    </oc>
    <nc r="Q246">
      <v>123249.1</v>
    </nc>
  </rcc>
  <rcc rId="1821" sId="1" numFmtId="4">
    <oc r="R246">
      <f>бюджетный!R246+соцсфера!R246+ФМХ!R246</f>
    </oc>
    <nc r="R246">
      <v>127431.7</v>
    </nc>
  </rcc>
  <rcc rId="1822" sId="1" numFmtId="4">
    <oc r="S246">
      <f>бюджетный!S246+соцсфера!S246+ФМХ!S246</f>
    </oc>
    <nc r="S246">
      <v>131949</v>
    </nc>
  </rcc>
  <rcc rId="1823" sId="1" numFmtId="4">
    <oc r="N247">
      <f>бюджетный!N247+соцсфера!N247+ФМХ!N247</f>
    </oc>
    <nc r="N247">
      <v>70218.2</v>
    </nc>
  </rcc>
  <rcc rId="1824" sId="1" numFmtId="4">
    <oc r="O247">
      <f>бюджетный!O247+соцсфера!O247+ФМХ!O247</f>
    </oc>
    <nc r="O247">
      <v>0</v>
    </nc>
  </rcc>
  <rcc rId="1825" sId="1" numFmtId="4">
    <oc r="P247">
      <f>бюджетный!P247+соцсфера!P247+ФМХ!P247</f>
    </oc>
    <nc r="P247">
      <v>108100.2</v>
    </nc>
  </rcc>
  <rcc rId="1826" sId="1" numFmtId="4">
    <oc r="Q247">
      <f>бюджетный!Q247+соцсфера!Q247+ФМХ!Q247</f>
    </oc>
    <nc r="Q247">
      <v>865915.7</v>
    </nc>
  </rcc>
  <rcc rId="1827" sId="1" numFmtId="4">
    <oc r="R247">
      <f>бюджетный!R247+соцсфера!R247+ФМХ!R247</f>
    </oc>
    <nc r="R247">
      <v>564376.30000000005</v>
    </nc>
  </rcc>
  <rcc rId="1828" sId="1" numFmtId="4">
    <oc r="S247">
      <f>бюджетный!S247+соцсфера!S247+ФМХ!S247</f>
    </oc>
    <nc r="S247">
      <v>1008702.6</v>
    </nc>
  </rcc>
  <rcc rId="1829" sId="1" numFmtId="4">
    <oc r="N248">
      <f>бюджетный!N248+соцсфера!N248+ФМХ!N248</f>
    </oc>
    <nc r="N248">
      <v>249491.1</v>
    </nc>
  </rcc>
  <rcc rId="1830" sId="1" numFmtId="4">
    <oc r="O248">
      <f>бюджетный!O248+соцсфера!O248+ФМХ!O248</f>
    </oc>
    <nc r="O248">
      <v>239857.8</v>
    </nc>
  </rcc>
  <rcc rId="1831" sId="1" numFmtId="4">
    <oc r="P248">
      <f>бюджетный!P248+соцсфера!P248+ФМХ!P248</f>
    </oc>
    <nc r="P248">
      <v>358217.39999999997</v>
    </nc>
  </rcc>
  <rcc rId="1832" sId="1" numFmtId="4">
    <oc r="Q248">
      <f>бюджетный!Q248+соцсфера!Q248+ФМХ!Q248</f>
    </oc>
    <nc r="Q248">
      <v>490419.19999999995</v>
    </nc>
  </rcc>
  <rcc rId="1833" sId="1" numFmtId="4">
    <oc r="R248">
      <f>бюджетный!R248+соцсфера!R248+ФМХ!R248</f>
    </oc>
    <nc r="R248">
      <v>336914.9</v>
    </nc>
  </rcc>
  <rcc rId="1834" sId="1" numFmtId="4">
    <oc r="S248">
      <f>бюджетный!S248+соцсфера!S248+ФМХ!S248</f>
    </oc>
    <nc r="S248">
      <v>343886.10000000003</v>
    </nc>
  </rcc>
  <rcc rId="1835" sId="1" numFmtId="4">
    <oc r="N249">
      <f>бюджетный!N249+соцсфера!N249+ФМХ!N249</f>
    </oc>
    <nc r="N249">
      <v>14522.7</v>
    </nc>
  </rcc>
  <rcc rId="1836" sId="1" numFmtId="4">
    <oc r="O249">
      <f>бюджетный!O249+соцсфера!O249+ФМХ!O249</f>
    </oc>
    <nc r="O249">
      <v>14521.6</v>
    </nc>
  </rcc>
  <rcc rId="1837" sId="1" numFmtId="4">
    <oc r="P249">
      <f>бюджетный!P249+соцсфера!P249+ФМХ!P249</f>
    </oc>
    <nc r="P249">
      <v>19106.400000000001</v>
    </nc>
  </rcc>
  <rcc rId="1838" sId="1" numFmtId="4">
    <oc r="Q249">
      <f>бюджетный!Q249+соцсфера!Q249+ФМХ!Q249</f>
    </oc>
    <nc r="Q249">
      <v>0</v>
    </nc>
  </rcc>
  <rcc rId="1839" sId="1" numFmtId="4">
    <oc r="R249">
      <f>бюджетный!R249+соцсфера!R249+ФМХ!R249</f>
    </oc>
    <nc r="R249">
      <v>0</v>
    </nc>
  </rcc>
  <rcc rId="1840" sId="1" numFmtId="4">
    <oc r="S249">
      <f>бюджетный!S249+соцсфера!S249+ФМХ!S249</f>
    </oc>
    <nc r="S249">
      <v>0</v>
    </nc>
  </rcc>
  <rcc rId="1841" sId="1" numFmtId="4">
    <oc r="N250">
      <f>бюджетный!N250+соцсфера!N250+ФМХ!N250</f>
    </oc>
    <nc r="N250">
      <v>0</v>
    </nc>
  </rcc>
  <rcc rId="1842" sId="1" numFmtId="4">
    <oc r="O250">
      <f>бюджетный!O250+соцсфера!O250+ФМХ!O250</f>
    </oc>
    <nc r="O250">
      <v>0</v>
    </nc>
  </rcc>
  <rcc rId="1843" sId="1" numFmtId="4">
    <oc r="P250">
      <f>бюджетный!P250+соцсфера!P250+ФМХ!P250</f>
    </oc>
    <nc r="P250">
      <v>0</v>
    </nc>
  </rcc>
  <rcc rId="1844" sId="1" numFmtId="4">
    <oc r="Q250">
      <f>бюджетный!Q250+соцсфера!Q250+ФМХ!Q250</f>
    </oc>
    <nc r="Q250">
      <v>0</v>
    </nc>
  </rcc>
  <rcc rId="1845" sId="1" numFmtId="4">
    <oc r="R250">
      <f>бюджетный!R250+соцсфера!R250+ФМХ!R250</f>
    </oc>
    <nc r="R250">
      <v>0</v>
    </nc>
  </rcc>
  <rcc rId="1846" sId="1" numFmtId="4">
    <oc r="S250">
      <f>бюджетный!S250+соцсфера!S250+ФМХ!S250</f>
    </oc>
    <nc r="S250">
      <v>0</v>
    </nc>
  </rcc>
  <rcc rId="1847" sId="1" numFmtId="4">
    <oc r="N251">
      <f>бюджетный!N251+соцсфера!N251+ФМХ!N251</f>
    </oc>
    <nc r="N251">
      <v>10023.5</v>
    </nc>
  </rcc>
  <rcc rId="1848" sId="1" numFmtId="4">
    <oc r="O251">
      <f>бюджетный!O251+соцсфера!O251+ФМХ!O251</f>
    </oc>
    <nc r="O251">
      <v>10023.5</v>
    </nc>
  </rcc>
  <rcc rId="1849" sId="1" numFmtId="4">
    <oc r="P251">
      <f>бюджетный!P251+соцсфера!P251+ФМХ!P251</f>
    </oc>
    <nc r="P251">
      <v>14239.1</v>
    </nc>
  </rcc>
  <rcc rId="1850" sId="1" numFmtId="4">
    <oc r="Q251">
      <f>бюджетный!Q251+соцсфера!Q251+ФМХ!Q251</f>
    </oc>
    <nc r="Q251">
      <v>16855.599999999999</v>
    </nc>
  </rcc>
  <rcc rId="1851" sId="1" numFmtId="4">
    <oc r="R251">
      <f>бюджетный!R251+соцсфера!R251+ФМХ!R251</f>
    </oc>
    <nc r="R251">
      <v>16334.2</v>
    </nc>
  </rcc>
  <rcc rId="1852" sId="1" numFmtId="4">
    <oc r="S251">
      <f>бюджетный!S251+соцсфера!S251+ФМХ!S251</f>
    </oc>
    <nc r="S251">
      <v>16281.1</v>
    </nc>
  </rcc>
  <rcc rId="1853" sId="1" numFmtId="4">
    <oc r="N252">
      <f>бюджетный!N252+соцсфера!N252+ФМХ!N252</f>
    </oc>
    <nc r="N252">
      <v>37685</v>
    </nc>
  </rcc>
  <rcc rId="1854" sId="1" numFmtId="4">
    <oc r="O252">
      <f>бюджетный!O252+соцсфера!O252+ФМХ!O252</f>
    </oc>
    <nc r="O252">
      <v>36628.700000000004</v>
    </nc>
  </rcc>
  <rcc rId="1855" sId="1" numFmtId="4">
    <oc r="P252">
      <f>бюджетный!P252+соцсфера!P252+ФМХ!P252</f>
    </oc>
    <nc r="P252">
      <v>41975.7</v>
    </nc>
  </rcc>
  <rcc rId="1856" sId="1" numFmtId="4">
    <oc r="Q252">
      <f>бюджетный!Q252+соцсфера!Q252+ФМХ!Q252</f>
    </oc>
    <nc r="Q252">
      <v>48104.6</v>
    </nc>
  </rcc>
  <rcc rId="1857" sId="1" numFmtId="4">
    <oc r="R252">
      <f>бюджетный!R252+соцсфера!R252+ФМХ!R252</f>
    </oc>
    <nc r="R252">
      <v>50236.7</v>
    </nc>
  </rcc>
  <rcc rId="1858" sId="1" numFmtId="4">
    <oc r="S252">
      <f>бюджетный!S252+соцсфера!S252+ФМХ!S252</f>
    </oc>
    <nc r="S252">
      <v>52126.2</v>
    </nc>
  </rcc>
  <rcc rId="1859" sId="1" numFmtId="4">
    <oc r="N253">
      <f>бюджетный!N253+соцсфера!N253+ФМХ!N253</f>
    </oc>
    <nc r="N253">
      <v>0</v>
    </nc>
  </rcc>
  <rcc rId="1860" sId="1" numFmtId="4">
    <oc r="O253">
      <f>бюджетный!O253+соцсфера!O253+ФМХ!O253</f>
    </oc>
    <nc r="O253">
      <v>0</v>
    </nc>
  </rcc>
  <rcc rId="1861" sId="1" numFmtId="4">
    <oc r="P253">
      <f>бюджетный!P253+соцсфера!P253+ФМХ!P253</f>
    </oc>
    <nc r="P253">
      <v>0</v>
    </nc>
  </rcc>
  <rcc rId="1862" sId="1" numFmtId="4">
    <oc r="Q253">
      <f>бюджетный!Q253+соцсфера!Q253+ФМХ!Q253</f>
    </oc>
    <nc r="Q253">
      <v>0</v>
    </nc>
  </rcc>
  <rcc rId="1863" sId="1" numFmtId="4">
    <oc r="R253">
      <f>бюджетный!R253+соцсфера!R253+ФМХ!R253</f>
    </oc>
    <nc r="R253">
      <v>0</v>
    </nc>
  </rcc>
  <rcc rId="1864" sId="1" numFmtId="4">
    <oc r="S253">
      <f>бюджетный!S253+соцсфера!S253+ФМХ!S253</f>
    </oc>
    <nc r="S253">
      <v>0</v>
    </nc>
  </rcc>
  <rcc rId="1865" sId="1" numFmtId="4">
    <oc r="N254">
      <f>бюджетный!N254+соцсфера!N254+ФМХ!N254</f>
    </oc>
    <nc r="N254">
      <v>0</v>
    </nc>
  </rcc>
  <rcc rId="1866" sId="1" numFmtId="4">
    <oc r="O254">
      <f>бюджетный!O254+соцсфера!O254+ФМХ!O254</f>
    </oc>
    <nc r="O254">
      <v>0</v>
    </nc>
  </rcc>
  <rcc rId="1867" sId="1" numFmtId="4">
    <oc r="P254">
      <f>бюджетный!P254+соцсфера!P254+ФМХ!P254</f>
    </oc>
    <nc r="P254">
      <v>0</v>
    </nc>
  </rcc>
  <rcc rId="1868" sId="1" numFmtId="4">
    <oc r="Q254">
      <f>бюджетный!Q254+соцсфера!Q254+ФМХ!Q254</f>
    </oc>
    <nc r="Q254">
      <v>0</v>
    </nc>
  </rcc>
  <rcc rId="1869" sId="1" numFmtId="4">
    <oc r="R254">
      <f>бюджетный!R254+соцсфера!R254+ФМХ!R254</f>
    </oc>
    <nc r="R254">
      <v>0</v>
    </nc>
  </rcc>
  <rcc rId="1870" sId="1" numFmtId="4">
    <oc r="S254">
      <f>бюджетный!S254+соцсфера!S254+ФМХ!S254</f>
    </oc>
    <nc r="S254">
      <v>0</v>
    </nc>
  </rcc>
  <rcc rId="1871" sId="1" numFmtId="4">
    <oc r="N255">
      <f>бюджетный!N255+соцсфера!N255+ФМХ!N255</f>
    </oc>
    <nc r="N255">
      <v>49026.899999999994</v>
    </nc>
  </rcc>
  <rcc rId="1872" sId="1" numFmtId="4">
    <oc r="O255">
      <f>бюджетный!O255+соцсфера!O255+ФМХ!O255</f>
    </oc>
    <nc r="O255">
      <v>46946.5</v>
    </nc>
  </rcc>
  <rcc rId="1873" sId="1" numFmtId="4">
    <oc r="P255">
      <f>бюджетный!P255+соцсфера!P255+ФМХ!P255</f>
    </oc>
    <nc r="P255">
      <v>56988.5</v>
    </nc>
  </rcc>
  <rcc rId="1874" sId="1" numFmtId="4">
    <oc r="Q255">
      <f>бюджетный!Q255+соцсфера!Q255+ФМХ!Q255</f>
    </oc>
    <nc r="Q255">
      <v>58799.3</v>
    </nc>
  </rcc>
  <rcc rId="1875" sId="1" numFmtId="4">
    <oc r="R255">
      <f>бюджетный!R255+соцсфера!R255+ФМХ!R255</f>
    </oc>
    <nc r="R255">
      <v>56384.800000000003</v>
    </nc>
  </rcc>
  <rcc rId="1876" sId="1" numFmtId="4">
    <oc r="S255">
      <f>бюджетный!S255+соцсфера!S255+ФМХ!S255</f>
    </oc>
    <nc r="S255">
      <v>58335.8</v>
    </nc>
  </rcc>
  <rcc rId="1877" sId="1" numFmtId="4">
    <oc r="N256">
      <f>бюджетный!N256+соцсфера!N256+ФМХ!N256</f>
    </oc>
    <nc r="N256">
      <v>0</v>
    </nc>
  </rcc>
  <rcc rId="1878" sId="1" numFmtId="4">
    <oc r="O256">
      <f>бюджетный!O256+соцсфера!O256+ФМХ!O256</f>
    </oc>
    <nc r="O256">
      <v>0</v>
    </nc>
  </rcc>
  <rcc rId="1879" sId="1" numFmtId="4">
    <oc r="P256">
      <f>бюджетный!P256+соцсфера!P256+ФМХ!P256</f>
    </oc>
    <nc r="P256">
      <v>0</v>
    </nc>
  </rcc>
  <rcc rId="1880" sId="1" numFmtId="4">
    <oc r="Q256">
      <f>бюджетный!Q256+соцсфера!Q256+ФМХ!Q256</f>
    </oc>
    <nc r="Q256">
      <v>0</v>
    </nc>
  </rcc>
  <rcc rId="1881" sId="1" numFmtId="4">
    <oc r="R256">
      <f>бюджетный!R256+соцсфера!R256+ФМХ!R256</f>
    </oc>
    <nc r="R256">
      <v>0</v>
    </nc>
  </rcc>
  <rcc rId="1882" sId="1" numFmtId="4">
    <oc r="S256">
      <f>бюджетный!S256+соцсфера!S256+ФМХ!S256</f>
    </oc>
    <nc r="S256">
      <v>0</v>
    </nc>
  </rcc>
  <rcc rId="1883" sId="1" numFmtId="4">
    <oc r="N257">
      <f>бюджетный!N257+соцсфера!N257+ФМХ!N257</f>
    </oc>
    <nc r="N257">
      <v>0</v>
    </nc>
  </rcc>
  <rcc rId="1884" sId="1" numFmtId="4">
    <oc r="O257">
      <f>бюджетный!O257+соцсфера!O257+ФМХ!O257</f>
    </oc>
    <nc r="O257">
      <v>0</v>
    </nc>
  </rcc>
  <rcc rId="1885" sId="1" numFmtId="4">
    <oc r="P257">
      <f>бюджетный!P257+соцсфера!P257+ФМХ!P257</f>
    </oc>
    <nc r="P257">
      <v>0</v>
    </nc>
  </rcc>
  <rcc rId="1886" sId="1" numFmtId="4">
    <oc r="Q257">
      <f>бюджетный!Q257+соцсфера!Q257+ФМХ!Q257</f>
    </oc>
    <nc r="Q257">
      <v>0</v>
    </nc>
  </rcc>
  <rcc rId="1887" sId="1" numFmtId="4">
    <oc r="R257">
      <f>бюджетный!R257+соцсфера!R257+ФМХ!R257</f>
    </oc>
    <nc r="R257">
      <v>0</v>
    </nc>
  </rcc>
  <rcc rId="1888" sId="1" numFmtId="4">
    <oc r="S257">
      <f>бюджетный!S257+соцсфера!S257+ФМХ!S257</f>
    </oc>
    <nc r="S257">
      <v>0</v>
    </nc>
  </rcc>
  <rcc rId="1889" sId="1" numFmtId="4">
    <oc r="N258">
      <f>бюджетный!N258+соцсфера!N258+ФМХ!N258</f>
    </oc>
    <nc r="N258">
      <v>1122.5</v>
    </nc>
  </rcc>
  <rcc rId="1890" sId="1" numFmtId="4">
    <oc r="O258">
      <f>бюджетный!O258+соцсфера!O258+ФМХ!O258</f>
    </oc>
    <nc r="O258">
      <v>1069</v>
    </nc>
  </rcc>
  <rcc rId="1891" sId="1" numFmtId="4">
    <oc r="P258">
      <f>бюджетный!P258+соцсфера!P258+ФМХ!P258</f>
    </oc>
    <nc r="P258">
      <v>778.4</v>
    </nc>
  </rcc>
  <rcc rId="1892" sId="1" numFmtId="4">
    <oc r="Q258">
      <f>бюджетный!Q258+соцсфера!Q258+ФМХ!Q258</f>
    </oc>
    <nc r="Q258">
      <v>1026</v>
    </nc>
  </rcc>
  <rcc rId="1893" sId="1" numFmtId="4">
    <oc r="R258">
      <f>бюджетный!R258+соцсфера!R258+ФМХ!R258</f>
    </oc>
    <nc r="R258">
      <v>1026</v>
    </nc>
  </rcc>
  <rcc rId="1894" sId="1" numFmtId="4">
    <oc r="S258">
      <f>бюджетный!S258+соцсфера!S258+ФМХ!S258</f>
    </oc>
    <nc r="S258">
      <v>1026</v>
    </nc>
  </rcc>
  <rcc rId="1895" sId="1" numFmtId="4">
    <oc r="N259">
      <f>бюджетный!N259+соцсфера!N259+ФМХ!N259</f>
    </oc>
    <nc r="N259">
      <v>34748.699999999997</v>
    </nc>
  </rcc>
  <rcc rId="1896" sId="1" numFmtId="4">
    <oc r="O259">
      <f>бюджетный!O259+соцсфера!O259+ФМХ!O259</f>
    </oc>
    <nc r="O259">
      <v>34287.800000000003</v>
    </nc>
  </rcc>
  <rcc rId="1897" sId="1" numFmtId="4">
    <oc r="P259">
      <f>бюджетный!P259+соцсфера!P259+ФМХ!P259</f>
    </oc>
    <nc r="P259">
      <v>39004</v>
    </nc>
  </rcc>
  <rcc rId="1898" sId="1" numFmtId="4">
    <oc r="Q259">
      <f>бюджетный!Q259+соцсфера!Q259+ФМХ!Q259</f>
    </oc>
    <nc r="Q259">
      <v>44322.9</v>
    </nc>
  </rcc>
  <rcc rId="1899" sId="1" numFmtId="4">
    <oc r="R259">
      <f>бюджетный!R259+соцсфера!R259+ФМХ!R259</f>
    </oc>
    <nc r="R259">
      <v>47254.7</v>
    </nc>
  </rcc>
  <rcc rId="1900" sId="1" numFmtId="4">
    <oc r="S259">
      <f>бюджетный!S259+соцсфера!S259+ФМХ!S259</f>
    </oc>
    <nc r="S259">
      <v>47710.2</v>
    </nc>
  </rcc>
  <rcc rId="1901" sId="1" numFmtId="4">
    <oc r="N260">
      <f>бюджетный!N260+соцсфера!N260+ФМХ!N260</f>
    </oc>
    <nc r="N260">
      <v>0</v>
    </nc>
  </rcc>
  <rcc rId="1902" sId="1" numFmtId="4">
    <oc r="O260">
      <f>бюджетный!O260+соцсфера!O260+ФМХ!O260</f>
    </oc>
    <nc r="O260">
      <v>0</v>
    </nc>
  </rcc>
  <rcc rId="1903" sId="1" numFmtId="4">
    <oc r="P260">
      <f>бюджетный!P260+соцсфера!P260+ФМХ!P260</f>
    </oc>
    <nc r="P260">
      <v>0</v>
    </nc>
  </rcc>
  <rcc rId="1904" sId="1" numFmtId="4">
    <oc r="Q260">
      <f>бюджетный!Q260+соцсфера!Q260+ФМХ!Q260</f>
    </oc>
    <nc r="Q260">
      <v>0</v>
    </nc>
  </rcc>
  <rcc rId="1905" sId="1" numFmtId="4">
    <oc r="R260">
      <f>бюджетный!R260+соцсфера!R260+ФМХ!R260</f>
    </oc>
    <nc r="R260">
      <v>0</v>
    </nc>
  </rcc>
  <rcc rId="1906" sId="1" numFmtId="4">
    <oc r="S260">
      <f>бюджетный!S260+соцсфера!S260+ФМХ!S260</f>
    </oc>
    <nc r="S260">
      <v>0</v>
    </nc>
  </rcc>
  <rcc rId="1907" sId="1" numFmtId="4">
    <oc r="N261">
      <f>бюджетный!N261+соцсфера!N261+ФМХ!N261</f>
    </oc>
    <nc r="N261">
      <v>0</v>
    </nc>
  </rcc>
  <rcc rId="1908" sId="1" numFmtId="4">
    <oc r="O261">
      <f>бюджетный!O261+соцсфера!O261+ФМХ!O261</f>
    </oc>
    <nc r="O261">
      <v>0</v>
    </nc>
  </rcc>
  <rcc rId="1909" sId="1" numFmtId="4">
    <oc r="P261">
      <f>бюджетный!P261+соцсфера!P261+ФМХ!P261</f>
    </oc>
    <nc r="P261">
      <v>0</v>
    </nc>
  </rcc>
  <rcc rId="1910" sId="1" numFmtId="4">
    <oc r="Q261">
      <f>бюджетный!Q261+соцсфера!Q261+ФМХ!Q261</f>
    </oc>
    <nc r="Q261">
      <v>0</v>
    </nc>
  </rcc>
  <rcc rId="1911" sId="1" numFmtId="4">
    <oc r="R261">
      <f>бюджетный!R261+соцсфера!R261+ФМХ!R261</f>
    </oc>
    <nc r="R261">
      <v>0</v>
    </nc>
  </rcc>
  <rcc rId="1912" sId="1" numFmtId="4">
    <oc r="S261">
      <f>бюджетный!S261+соцсфера!S261+ФМХ!S261</f>
    </oc>
    <nc r="S261">
      <v>0</v>
    </nc>
  </rcc>
  <rcc rId="1913" sId="1" numFmtId="4">
    <oc r="N262">
      <f>бюджетный!N262+соцсфера!N262+ФМХ!N262</f>
    </oc>
    <nc r="N262">
      <v>0</v>
    </nc>
  </rcc>
  <rcc rId="1914" sId="1" numFmtId="4">
    <oc r="O262">
      <f>бюджетный!O262+соцсфера!O262+ФМХ!O262</f>
    </oc>
    <nc r="O262">
      <v>0</v>
    </nc>
  </rcc>
  <rcc rId="1915" sId="1" numFmtId="4">
    <oc r="P262">
      <f>бюджетный!P262+соцсфера!P262+ФМХ!P262</f>
    </oc>
    <nc r="P262">
      <v>0</v>
    </nc>
  </rcc>
  <rcc rId="1916" sId="1" numFmtId="4">
    <oc r="Q262">
      <f>бюджетный!Q262+соцсфера!Q262+ФМХ!Q262</f>
    </oc>
    <nc r="Q262">
      <v>0</v>
    </nc>
  </rcc>
  <rcc rId="1917" sId="1" numFmtId="4">
    <oc r="R262">
      <f>бюджетный!R262+соцсфера!R262+ФМХ!R262</f>
    </oc>
    <nc r="R262">
      <v>0</v>
    </nc>
  </rcc>
  <rcc rId="1918" sId="1" numFmtId="4">
    <oc r="S262">
      <f>бюджетный!S262+соцсфера!S262+ФМХ!S262</f>
    </oc>
    <nc r="S262">
      <v>0</v>
    </nc>
  </rcc>
  <rcc rId="1919" sId="1" numFmtId="4">
    <oc r="N263">
      <f>бюджетный!N263+соцсфера!N263+ФМХ!N263</f>
    </oc>
    <nc r="N263">
      <v>0</v>
    </nc>
  </rcc>
  <rcc rId="1920" sId="1" numFmtId="4">
    <oc r="O263">
      <f>бюджетный!O263+соцсфера!O263+ФМХ!O263</f>
    </oc>
    <nc r="O263">
      <v>0</v>
    </nc>
  </rcc>
  <rcc rId="1921" sId="1" numFmtId="4">
    <oc r="P263">
      <f>бюджетный!P263+соцсфера!P263+ФМХ!P263</f>
    </oc>
    <nc r="P263">
      <v>0</v>
    </nc>
  </rcc>
  <rcc rId="1922" sId="1" numFmtId="4">
    <oc r="Q263">
      <f>бюджетный!Q263+соцсфера!Q263+ФМХ!Q263</f>
    </oc>
    <nc r="Q263">
      <v>0</v>
    </nc>
  </rcc>
  <rcc rId="1923" sId="1" numFmtId="4">
    <oc r="R263">
      <f>бюджетный!R263+соцсфера!R263+ФМХ!R263</f>
    </oc>
    <nc r="R263">
      <v>0</v>
    </nc>
  </rcc>
  <rcc rId="1924" sId="1" numFmtId="4">
    <oc r="S263">
      <f>бюджетный!S263+соцсфера!S263+ФМХ!S263</f>
    </oc>
    <nc r="S263">
      <v>0</v>
    </nc>
  </rcc>
  <rcc rId="1925" sId="1" numFmtId="4">
    <oc r="N264">
      <f>бюджетный!N264+соцсфера!N264+ФМХ!N264</f>
    </oc>
    <nc r="N264">
      <v>38448</v>
    </nc>
  </rcc>
  <rcc rId="1926" sId="1" numFmtId="4">
    <oc r="O264">
      <f>бюджетный!O264+соцсфера!O264+ФМХ!O264</f>
    </oc>
    <nc r="O264">
      <v>38412.6</v>
    </nc>
  </rcc>
  <rcc rId="1927" sId="1" numFmtId="4">
    <oc r="P264">
      <f>бюджетный!P264+соцсфера!P264+ФМХ!P264</f>
    </oc>
    <nc r="P264">
      <v>42133.3</v>
    </nc>
  </rcc>
  <rcc rId="1928" sId="1" numFmtId="4">
    <oc r="Q264">
      <f>бюджетный!Q264+соцсфера!Q264+ФМХ!Q264</f>
    </oc>
    <nc r="Q264">
      <v>43755.1</v>
    </nc>
  </rcc>
  <rcc rId="1929" sId="1" numFmtId="4">
    <oc r="R264">
      <f>бюджетный!R264+соцсфера!R264+ФМХ!R264</f>
    </oc>
    <nc r="R264">
      <v>45905.3</v>
    </nc>
  </rcc>
  <rcc rId="1930" sId="1" numFmtId="4">
    <oc r="S264">
      <f>бюджетный!S264+соцсфера!S264+ФМХ!S264</f>
    </oc>
    <nc r="S264">
      <v>47775.5</v>
    </nc>
  </rcc>
  <rcc rId="1931" sId="1" numFmtId="4">
    <oc r="N265">
      <f>бюджетный!N265+соцсфера!N265+ФМХ!N265</f>
    </oc>
    <nc r="N265">
      <v>0</v>
    </nc>
  </rcc>
  <rcc rId="1932" sId="1" numFmtId="4">
    <oc r="O265">
      <f>бюджетный!O265+соцсфера!O265+ФМХ!O265</f>
    </oc>
    <nc r="O265">
      <v>0</v>
    </nc>
  </rcc>
  <rcc rId="1933" sId="1" numFmtId="4">
    <oc r="P265">
      <f>бюджетный!P265+соцсфера!P265+ФМХ!P265</f>
    </oc>
    <nc r="P265">
      <v>0</v>
    </nc>
  </rcc>
  <rcc rId="1934" sId="1" numFmtId="4">
    <oc r="Q265">
      <f>бюджетный!Q265+соцсфера!Q265+ФМХ!Q265</f>
    </oc>
    <nc r="Q265">
      <v>0</v>
    </nc>
  </rcc>
  <rcc rId="1935" sId="1" numFmtId="4">
    <oc r="R265">
      <f>бюджетный!R265+соцсфера!R265+ФМХ!R265</f>
    </oc>
    <nc r="R265">
      <v>0</v>
    </nc>
  </rcc>
  <rcc rId="1936" sId="1" numFmtId="4">
    <oc r="S265">
      <f>бюджетный!S265+соцсфера!S265+ФМХ!S265</f>
    </oc>
    <nc r="S265">
      <v>0</v>
    </nc>
  </rcc>
  <rcc rId="1937" sId="1" numFmtId="4">
    <oc r="N266">
      <f>бюджетный!N266+соцсфера!N266+ФМХ!N266</f>
    </oc>
    <nc r="N266">
      <v>20258.2</v>
    </nc>
  </rcc>
  <rcc rId="1938" sId="1" numFmtId="4">
    <oc r="O266">
      <f>бюджетный!O266+соцсфера!O266+ФМХ!O266</f>
    </oc>
    <nc r="O266">
      <v>20209.5</v>
    </nc>
  </rcc>
  <rcc rId="1939" sId="1" numFmtId="4">
    <oc r="P266">
      <f>бюджетный!P266+соцсфера!P266+ФМХ!P266</f>
    </oc>
    <nc r="P266">
      <v>22997</v>
    </nc>
  </rcc>
  <rcc rId="1940" sId="1" numFmtId="4">
    <oc r="Q266">
      <f>бюджетный!Q266+соцсфера!Q266+ФМХ!Q266</f>
    </oc>
    <nc r="Q266">
      <v>23245.5</v>
    </nc>
  </rcc>
  <rcc rId="1941" sId="1" numFmtId="4">
    <oc r="R266">
      <f>бюджетный!R266+соцсфера!R266+ФМХ!R266</f>
    </oc>
    <nc r="R266">
      <v>24180.7</v>
    </nc>
  </rcc>
  <rcc rId="1942" sId="1" numFmtId="4">
    <oc r="S266">
      <f>бюджетный!S266+соцсфера!S266+ФМХ!S266</f>
    </oc>
    <nc r="S266">
      <v>25040.2</v>
    </nc>
  </rcc>
  <rcc rId="1943" sId="1" numFmtId="4">
    <oc r="N267">
      <f>бюджетный!N267+соцсфера!N267+ФМХ!N267</f>
    </oc>
    <nc r="N267">
      <v>32702</v>
    </nc>
  </rcc>
  <rcc rId="1944" sId="1" numFmtId="4">
    <oc r="O267">
      <f>бюджетный!O267+соцсфера!O267+ФМХ!O267</f>
    </oc>
    <nc r="O267">
      <v>32364</v>
    </nc>
  </rcc>
  <rcc rId="1945" sId="1" numFmtId="4">
    <oc r="P267">
      <f>бюджетный!P267+соцсфера!P267+ФМХ!P267</f>
    </oc>
    <nc r="P267">
      <v>33800</v>
    </nc>
  </rcc>
  <rcc rId="1946" sId="1" numFmtId="4">
    <oc r="Q267">
      <f>бюджетный!Q267+соцсфера!Q267+ФМХ!Q267</f>
    </oc>
    <nc r="Q267">
      <v>35002</v>
    </nc>
  </rcc>
  <rcc rId="1947" sId="1" numFmtId="4">
    <oc r="R267">
      <f>бюджетный!R267+соцсфера!R267+ФМХ!R267</f>
    </oc>
    <nc r="R267">
      <v>35002</v>
    </nc>
  </rcc>
  <rcc rId="1948" sId="1" numFmtId="4">
    <oc r="S267">
      <f>бюджетный!S267+соцсфера!S267+ФМХ!S267</f>
    </oc>
    <nc r="S267">
      <v>35002</v>
    </nc>
  </rcc>
  <rcc rId="1949" sId="1" numFmtId="4">
    <oc r="N268">
      <f>бюджетный!N268+соцсфера!N268+ФМХ!N268</f>
    </oc>
    <nc r="N268">
      <v>21797.200000000001</v>
    </nc>
  </rcc>
  <rcc rId="1950" sId="1" numFmtId="4">
    <oc r="O268">
      <f>бюджетный!O268+соцсфера!O268+ФМХ!O268</f>
    </oc>
    <nc r="O268">
      <v>21713.200000000001</v>
    </nc>
  </rcc>
  <rcc rId="1951" sId="1" numFmtId="4">
    <oc r="P268">
      <f>бюджетный!P268+соцсфера!P268+ФМХ!P268</f>
    </oc>
    <nc r="P268">
      <v>23712.6</v>
    </nc>
  </rcc>
  <rcc rId="1952" sId="1" numFmtId="4">
    <oc r="Q268">
      <f>бюджетный!Q268+соцсфера!Q268+ФМХ!Q268</f>
    </oc>
    <nc r="Q268">
      <v>25093.8</v>
    </nc>
  </rcc>
  <rcc rId="1953" sId="1" numFmtId="4">
    <oc r="R268">
      <f>бюджетный!R268+соцсфера!R268+ФМХ!R268</f>
    </oc>
    <nc r="R268">
      <v>27281.9</v>
    </nc>
  </rcc>
  <rcc rId="1954" sId="1" numFmtId="4">
    <oc r="S268">
      <f>бюджетный!S268+соцсфера!S268+ФМХ!S268</f>
    </oc>
    <nc r="S268">
      <v>30076.6</v>
    </nc>
  </rcc>
  <rcc rId="1955" sId="1" numFmtId="4">
    <oc r="N269">
      <f>бюджетный!N269+соцсфера!N269+ФМХ!N269</f>
    </oc>
    <nc r="N269">
      <v>0</v>
    </nc>
  </rcc>
  <rcc rId="1956" sId="1" numFmtId="4">
    <oc r="O269">
      <f>бюджетный!O269+соцсфера!O269+ФМХ!O269</f>
    </oc>
    <nc r="O269">
      <v>0</v>
    </nc>
  </rcc>
  <rcc rId="1957" sId="1" numFmtId="4">
    <oc r="P269">
      <f>бюджетный!P269+соцсфера!P269+ФМХ!P269</f>
    </oc>
    <nc r="P269">
      <v>0</v>
    </nc>
  </rcc>
  <rcc rId="1958" sId="1" numFmtId="4">
    <oc r="Q269">
      <f>бюджетный!Q269+соцсфера!Q269+ФМХ!Q269</f>
    </oc>
    <nc r="Q269">
      <v>0</v>
    </nc>
  </rcc>
  <rcc rId="1959" sId="1" numFmtId="4">
    <oc r="R269">
      <f>бюджетный!R269+соцсфера!R269+ФМХ!R269</f>
    </oc>
    <nc r="R269">
      <v>0</v>
    </nc>
  </rcc>
  <rcc rId="1960" sId="1" numFmtId="4">
    <oc r="S269">
      <f>бюджетный!S269+соцсфера!S269+ФМХ!S269</f>
    </oc>
    <nc r="S269">
      <v>0</v>
    </nc>
  </rcc>
  <rcc rId="1961" sId="1" numFmtId="4">
    <oc r="N270">
      <f>бюджетный!N270+соцсфера!N270+ФМХ!N270</f>
    </oc>
    <nc r="N270">
      <v>17200.2</v>
    </nc>
  </rcc>
  <rcc rId="1962" sId="1" numFmtId="4">
    <oc r="O270">
      <f>бюджетный!O270+соцсфера!O270+ФМХ!O270</f>
    </oc>
    <nc r="O270">
      <v>17022.5</v>
    </nc>
  </rcc>
  <rcc rId="1963" sId="1" numFmtId="4">
    <oc r="P270">
      <f>бюджетный!P270+соцсфера!P270+ФМХ!P270</f>
    </oc>
    <nc r="P270">
      <v>23212.5</v>
    </nc>
  </rcc>
  <rcc rId="1964" sId="1" numFmtId="4">
    <oc r="Q270">
      <f>бюджетный!Q270+соцсфера!Q270+ФМХ!Q270</f>
    </oc>
    <nc r="Q270">
      <v>23599.200000000001</v>
    </nc>
  </rcc>
  <rcc rId="1965" sId="1" numFmtId="4">
    <oc r="R270">
      <f>бюджетный!R270+соцсфера!R270+ФМХ!R270</f>
    </oc>
    <nc r="R270">
      <v>24692</v>
    </nc>
  </rcc>
  <rcc rId="1966" sId="1" numFmtId="4">
    <oc r="S270">
      <f>бюджетный!S270+соцсфера!S270+ФМХ!S270</f>
    </oc>
    <nc r="S270">
      <v>25605.7</v>
    </nc>
  </rcc>
  <rcc rId="1967" sId="1" numFmtId="4">
    <oc r="N271">
      <f>N272+N294+N299</f>
    </oc>
    <nc r="N271">
      <v>669166.5</v>
    </nc>
  </rcc>
  <rcc rId="1968" sId="1" numFmtId="4">
    <oc r="O271">
      <f>O272+O294+O299</f>
    </oc>
    <nc r="O271">
      <v>522876.6</v>
    </nc>
  </rcc>
  <rcc rId="1969" sId="1" numFmtId="4">
    <oc r="P271">
      <f>P272+P294+P299</f>
    </oc>
    <nc r="P271">
      <v>760635.3</v>
    </nc>
  </rcc>
  <rcc rId="1970" sId="1" numFmtId="4">
    <oc r="Q271">
      <f>Q272+Q294+Q299</f>
    </oc>
    <nc r="Q271">
      <v>1402572.4000000001</v>
    </nc>
  </rcc>
  <rcc rId="1971" sId="1" numFmtId="4">
    <oc r="R271">
      <f>R272+R294+R299</f>
    </oc>
    <nc r="R271">
      <v>2356574.5</v>
    </nc>
  </rcc>
  <rcc rId="1972" sId="1" numFmtId="4">
    <oc r="S271">
      <f>S272+S294+S299</f>
    </oc>
    <nc r="S271">
      <v>3048854.1</v>
    </nc>
  </rcc>
  <rcc rId="1973" sId="1" numFmtId="4">
    <oc r="N272">
      <f>N273+N274+N275+N276+N277+N278+N279+N282+N283+N284+N285+N286+N287+N288</f>
    </oc>
    <nc r="N272">
      <v>298895.90000000002</v>
    </nc>
  </rcc>
  <rcc rId="1974" sId="1" numFmtId="4">
    <oc r="O272">
      <f>O273+O274+O275+O276+O277+O278+O279+O282+O283+O284+O285+O286+O287+O288</f>
    </oc>
    <nc r="O272">
      <v>287783</v>
    </nc>
  </rcc>
  <rcc rId="1975" sId="1" numFmtId="4">
    <oc r="P272">
      <f>P273+P274+P275+P276+P277+P278+P279+P282+P283+P284+P285+P286+P287+P288</f>
    </oc>
    <nc r="P272">
      <v>97649.700000000012</v>
    </nc>
  </rcc>
  <rcc rId="1976" sId="1" numFmtId="4">
    <oc r="Q272">
      <f>Q273+Q274+Q275+Q276+Q277+Q278+Q279+Q282+Q283+Q284+Q285+Q286+Q287</f>
    </oc>
    <nc r="Q272">
      <v>93744.1</v>
    </nc>
  </rcc>
  <rcc rId="1977" sId="1" numFmtId="4">
    <oc r="R272">
      <f>R273+R274+R275+R276+R277+R278+R279+R282+R283+R284+R285+R286+R287+R288</f>
    </oc>
    <nc r="R272">
      <v>94830.399999999994</v>
    </nc>
  </rcc>
  <rcc rId="1978" sId="1" numFmtId="4">
    <oc r="S272">
      <f>S273+S274+S275+S276+S277+S278+S279+S282+S283+S284+S285+S286+S287+S288</f>
    </oc>
    <nc r="S272">
      <v>98372.7</v>
    </nc>
  </rcc>
  <rcc rId="1979" sId="1" numFmtId="4">
    <oc r="N273">
      <f>бюджетный!N273+соцсфера!N273+ФМХ!N273</f>
    </oc>
    <nc r="N273">
      <v>35768.9</v>
    </nc>
  </rcc>
  <rcc rId="1980" sId="1" numFmtId="4">
    <oc r="O273">
      <f>бюджетный!O273+соцсфера!O273+ФМХ!O273</f>
    </oc>
    <nc r="O273">
      <v>35769</v>
    </nc>
  </rcc>
  <rcc rId="1981" sId="1" numFmtId="4">
    <oc r="P273">
      <f>бюджетный!P273+соцсфера!P273+ФМХ!P273</f>
    </oc>
    <nc r="P273">
      <v>45609.4</v>
    </nc>
  </rcc>
  <rcc rId="1982" sId="1" numFmtId="4">
    <oc r="Q273">
      <f>бюджетный!Q273+соцсфера!Q273+ФМХ!Q273</f>
    </oc>
    <nc r="Q273">
      <v>53744.1</v>
    </nc>
  </rcc>
  <rcc rId="1983" sId="1" numFmtId="4">
    <oc r="R273">
      <f>бюджетный!R273+соцсфера!R273+ФМХ!R273</f>
    </oc>
    <nc r="R273">
      <v>54830.400000000001</v>
    </nc>
  </rcc>
  <rcc rId="1984" sId="1" numFmtId="4">
    <oc r="S273">
      <f>бюджетный!S273+соцсфера!S273+ФМХ!S273</f>
    </oc>
    <nc r="S273">
      <v>58372.7</v>
    </nc>
  </rcc>
  <rcc rId="1985" sId="1" numFmtId="4">
    <oc r="N279">
      <f>бюджетный!N279+соцсфера!N279+ФМХ!N279</f>
    </oc>
    <nc r="N279">
      <v>230781.7</v>
    </nc>
  </rcc>
  <rcc rId="1986" sId="1" numFmtId="4">
    <oc r="O279">
      <f>бюджетный!O279+соцсфера!O279+ФМХ!O279</f>
    </oc>
    <nc r="O279">
      <v>220419.40000000002</v>
    </nc>
  </rcc>
  <rcc rId="1987" sId="1" numFmtId="4">
    <oc r="P279">
      <f>бюджетный!P279+соцсфера!P279+ФМХ!P279</f>
    </oc>
    <nc r="P279">
      <v>0</v>
    </nc>
  </rcc>
  <rcc rId="1988" sId="1" numFmtId="4">
    <oc r="Q279">
      <f>бюджетный!Q279+соцсфера!Q279+ФМХ!Q279</f>
    </oc>
    <nc r="Q279">
      <v>0</v>
    </nc>
  </rcc>
  <rcc rId="1989" sId="1" numFmtId="4">
    <oc r="R279">
      <f>бюджетный!R279+соцсфера!R279+ФМХ!R279</f>
    </oc>
    <nc r="R279">
      <v>0</v>
    </nc>
  </rcc>
  <rcc rId="1990" sId="1" numFmtId="4">
    <oc r="S279">
      <f>бюджетный!S279+соцсфера!S279+ФМХ!S279</f>
    </oc>
    <nc r="S279">
      <v>0</v>
    </nc>
  </rcc>
  <rcc rId="1991" sId="1" numFmtId="4">
    <oc r="N280">
      <f>бюджетный!N280+соцсфера!N280+ФМХ!N280</f>
    </oc>
    <nc r="N280">
      <v>228808.7</v>
    </nc>
  </rcc>
  <rcc rId="1992" sId="1" numFmtId="4">
    <oc r="O280">
      <f>бюджетный!O280+соцсфера!O280+ФМХ!O280</f>
    </oc>
    <nc r="O280">
      <v>218446.40000000002</v>
    </nc>
  </rcc>
  <rcc rId="1993" sId="1" numFmtId="4">
    <oc r="P280">
      <f>бюджетный!P280+соцсфера!P280+ФМХ!P280</f>
    </oc>
    <nc r="P280">
      <v>0</v>
    </nc>
  </rcc>
  <rcc rId="1994" sId="1" numFmtId="4">
    <oc r="Q280">
      <f>бюджетный!Q280+соцсфера!Q280+ФМХ!Q280</f>
    </oc>
    <nc r="Q280">
      <v>0</v>
    </nc>
  </rcc>
  <rcc rId="1995" sId="1" numFmtId="4">
    <oc r="R280">
      <f>бюджетный!R280+соцсфера!R280+ФМХ!R280</f>
    </oc>
    <nc r="R280">
      <v>0</v>
    </nc>
  </rcc>
  <rcc rId="1996" sId="1" numFmtId="4">
    <oc r="S280">
      <f>бюджетный!S280+соцсфера!S280+ФМХ!S280</f>
    </oc>
    <nc r="S280">
      <v>0</v>
    </nc>
  </rcc>
  <rcc rId="1997" sId="1" numFmtId="4">
    <oc r="N281">
      <f>бюджетный!N281+соцсфера!N281+ФМХ!N281</f>
    </oc>
    <nc r="N281">
      <v>1973</v>
    </nc>
  </rcc>
  <rcc rId="1998" sId="1" numFmtId="4">
    <oc r="O281">
      <f>бюджетный!O281+соцсфера!O281+ФМХ!O281</f>
    </oc>
    <nc r="O281">
      <v>1973</v>
    </nc>
  </rcc>
  <rcc rId="1999" sId="1" numFmtId="4">
    <oc r="P281">
      <f>бюджетный!P281+соцсфера!P281+ФМХ!P281</f>
    </oc>
    <nc r="P281">
      <v>0</v>
    </nc>
  </rcc>
  <rcc rId="2000" sId="1" numFmtId="4">
    <oc r="Q281">
      <f>бюджетный!Q281+соцсфера!Q281+ФМХ!Q281</f>
    </oc>
    <nc r="Q281">
      <v>0</v>
    </nc>
  </rcc>
  <rcc rId="2001" sId="1" numFmtId="4">
    <oc r="R281">
      <f>бюджетный!R281+соцсфера!R281+ФМХ!R281</f>
    </oc>
    <nc r="R281">
      <v>0</v>
    </nc>
  </rcc>
  <rcc rId="2002" sId="1" numFmtId="4">
    <oc r="S281">
      <f>бюджетный!S281+соцсфера!S281+ФМХ!S281</f>
    </oc>
    <nc r="S281">
      <v>0</v>
    </nc>
  </rcc>
  <rcc rId="2003" sId="1" numFmtId="4">
    <oc r="N287">
      <f>ФМХ!N287</f>
    </oc>
    <nc r="N287">
      <v>32345.3</v>
    </nc>
  </rcc>
  <rcc rId="2004" sId="1" numFmtId="4">
    <oc r="O287">
      <f>ФМХ!O287</f>
    </oc>
    <nc r="O287">
      <v>31594.6</v>
    </nc>
  </rcc>
  <rcc rId="2005" sId="1" numFmtId="4">
    <oc r="P287">
      <f>ФМХ!P287</f>
    </oc>
    <nc r="P287">
      <v>52040.3</v>
    </nc>
  </rcc>
  <rcc rId="2006" sId="1" numFmtId="4">
    <oc r="Q287">
      <f>ФМХ!Q287</f>
    </oc>
    <nc r="Q287">
      <v>40000</v>
    </nc>
  </rcc>
  <rcc rId="2007" sId="1" numFmtId="4">
    <oc r="R287">
      <f>ФМХ!R287</f>
    </oc>
    <nc r="R287">
      <v>40000</v>
    </nc>
  </rcc>
  <rcc rId="2008" sId="1" numFmtId="4">
    <oc r="S287">
      <f>ФМХ!S287</f>
    </oc>
    <nc r="S287">
      <v>40000</v>
    </nc>
  </rcc>
  <rcc rId="2009" sId="1" numFmtId="4">
    <oc r="N294">
      <f>N295+N296+N297+N298</f>
    </oc>
    <nc r="N294">
      <v>54081.5</v>
    </nc>
  </rcc>
  <rcc rId="2010" sId="1" numFmtId="4">
    <oc r="O294">
      <f>O295+O296+O297+O298</f>
    </oc>
    <nc r="O294">
      <v>53981.5</v>
    </nc>
  </rcc>
  <rcc rId="2011" sId="1" numFmtId="4">
    <oc r="P294">
      <f>P295+P296+P297+P298</f>
    </oc>
    <nc r="P294">
      <v>104171.3</v>
    </nc>
  </rcc>
  <rcc rId="2012" sId="1" numFmtId="4">
    <oc r="Q294">
      <f>Q295+Q296+Q297+Q298</f>
    </oc>
    <nc r="Q294">
      <v>53636</v>
    </nc>
  </rcc>
  <rcc rId="2013" sId="1" numFmtId="4">
    <oc r="R294">
      <f>R295+R296+R297+R298</f>
    </oc>
    <nc r="R294">
      <v>53636</v>
    </nc>
  </rcc>
  <rcc rId="2014" sId="1" numFmtId="4">
    <oc r="S294">
      <f>S295+S296+S297+S298</f>
    </oc>
    <nc r="S294">
      <v>53636</v>
    </nc>
  </rcc>
  <rcc rId="2015" sId="1" numFmtId="4">
    <oc r="N295">
      <f>бюджетный!N295+соцсфера!N295+ФМХ!N295</f>
    </oc>
    <nc r="N295">
      <v>14660</v>
    </nc>
  </rcc>
  <rcc rId="2016" sId="1" numFmtId="4">
    <oc r="O295">
      <f>бюджетный!O295+соцсфера!O295+ФМХ!O295</f>
    </oc>
    <nc r="O295">
      <v>14580</v>
    </nc>
  </rcc>
  <rcc rId="2017" sId="1" numFmtId="4">
    <oc r="P295">
      <f>бюджетный!P295+соцсфера!P295+ФМХ!P295</f>
    </oc>
    <nc r="P295">
      <v>18000</v>
    </nc>
  </rcc>
  <rcc rId="2018" sId="1" numFmtId="4">
    <oc r="Q295">
      <f>бюджетный!Q295+соцсфера!Q295+ФМХ!Q295</f>
    </oc>
    <nc r="Q295">
      <v>17500</v>
    </nc>
  </rcc>
  <rcc rId="2019" sId="1" numFmtId="4">
    <oc r="R295">
      <f>бюджетный!R295+соцсфера!R295+ФМХ!R295</f>
    </oc>
    <nc r="R295">
      <v>17500</v>
    </nc>
  </rcc>
  <rcc rId="2020" sId="1" numFmtId="4">
    <oc r="S295">
      <f>бюджетный!S295+соцсфера!S295+ФМХ!S295</f>
    </oc>
    <nc r="S295">
      <v>17500</v>
    </nc>
  </rcc>
  <rcc rId="2021" sId="1" numFmtId="4">
    <oc r="N296">
      <f>бюджетный!N296+соцсфера!N296+ФМХ!N296</f>
    </oc>
    <nc r="N296">
      <v>20</v>
    </nc>
  </rcc>
  <rcc rId="2022" sId="1" numFmtId="4">
    <oc r="O296">
      <f>бюджетный!O296+соцсфера!O296+ФМХ!O296</f>
    </oc>
    <nc r="O296">
      <v>0</v>
    </nc>
  </rcc>
  <rcc rId="2023" sId="1" numFmtId="4">
    <oc r="P296">
      <f>бюджетный!P296+соцсфера!P296+ФМХ!P296</f>
    </oc>
    <nc r="P296">
      <v>100</v>
    </nc>
  </rcc>
  <rcc rId="2024" sId="1" numFmtId="4">
    <oc r="Q296">
      <f>бюджетный!Q296+соцсфера!Q296+ФМХ!Q296</f>
    </oc>
    <nc r="Q296">
      <v>100</v>
    </nc>
  </rcc>
  <rcc rId="2025" sId="1" numFmtId="4">
    <oc r="R296">
      <f>бюджетный!R296+соцсфера!R296+ФМХ!R296</f>
    </oc>
    <nc r="R296">
      <v>100</v>
    </nc>
  </rcc>
  <rcc rId="2026" sId="1" numFmtId="4">
    <oc r="S296">
      <f>бюджетный!S296+соцсфера!S296+ФМХ!S296</f>
    </oc>
    <nc r="S296">
      <v>100</v>
    </nc>
  </rcc>
  <rcc rId="2027" sId="1" numFmtId="4">
    <oc r="N297">
      <f>бюджетный!N297+соцсфера!N297+ФМХ!N297</f>
    </oc>
    <nc r="N297">
      <v>0</v>
    </nc>
  </rcc>
  <rcc rId="2028" sId="1" numFmtId="4">
    <oc r="O297">
      <f>бюджетный!O297+соцсфера!O297+ФМХ!O297</f>
    </oc>
    <nc r="O297">
      <v>0</v>
    </nc>
  </rcc>
  <rcc rId="2029" sId="1" numFmtId="4">
    <oc r="P297">
      <f>бюджетный!P297+соцсфера!P297+ФМХ!P297</f>
    </oc>
    <nc r="P297">
      <v>0</v>
    </nc>
  </rcc>
  <rcc rId="2030" sId="1" numFmtId="4">
    <oc r="Q297">
      <f>бюджетный!Q297+соцсфера!Q297+ФМХ!Q297</f>
    </oc>
    <nc r="Q297">
      <v>0</v>
    </nc>
  </rcc>
  <rcc rId="2031" sId="1" numFmtId="4">
    <oc r="R297">
      <f>бюджетный!R297+соцсфера!R297+ФМХ!R297</f>
    </oc>
    <nc r="R297">
      <v>0</v>
    </nc>
  </rcc>
  <rcc rId="2032" sId="1" numFmtId="4">
    <oc r="S297">
      <f>бюджетный!S297+соцсфера!S297+ФМХ!S297</f>
    </oc>
    <nc r="S297">
      <v>0</v>
    </nc>
  </rcc>
  <rcc rId="2033" sId="1" numFmtId="4">
    <oc r="N298">
      <f>соцсфера!N298</f>
    </oc>
    <nc r="N298">
      <v>39401.5</v>
    </nc>
  </rcc>
  <rcc rId="2034" sId="1" numFmtId="4">
    <oc r="O298">
      <f>соцсфера!O298</f>
    </oc>
    <nc r="O298">
      <v>39401.5</v>
    </nc>
  </rcc>
  <rcc rId="2035" sId="1" numFmtId="4">
    <oc r="P298">
      <f>соцсфера!P298</f>
    </oc>
    <nc r="P298">
      <v>86071.3</v>
    </nc>
  </rcc>
  <rcc rId="2036" sId="1" numFmtId="4">
    <oc r="Q298">
      <f>соцсфера!Q298</f>
    </oc>
    <nc r="Q298">
      <v>36036</v>
    </nc>
  </rcc>
  <rcc rId="2037" sId="1" numFmtId="4">
    <oc r="R298">
      <f>соцсфера!R298</f>
    </oc>
    <nc r="R298">
      <v>36036</v>
    </nc>
  </rcc>
  <rcc rId="2038" sId="1" numFmtId="4">
    <oc r="S298">
      <f>соцсфера!S298</f>
    </oc>
    <nc r="S298">
      <v>36036</v>
    </nc>
  </rcc>
  <rcc rId="2039" sId="1" numFmtId="4">
    <oc r="N299">
      <f>N300</f>
    </oc>
    <nc r="N299">
      <v>316189.09999999998</v>
    </nc>
  </rcc>
  <rcc rId="2040" sId="1" numFmtId="4">
    <oc r="O299">
      <f>O300</f>
    </oc>
    <nc r="O299">
      <v>181112.1</v>
    </nc>
  </rcc>
  <rcc rId="2041" sId="1" numFmtId="4">
    <oc r="P299">
      <f>P300</f>
    </oc>
    <nc r="P299">
      <v>558814.30000000005</v>
    </nc>
  </rcc>
  <rcc rId="2042" sId="1" numFmtId="4">
    <oc r="Q299">
      <f>Q300</f>
    </oc>
    <nc r="Q299">
      <v>1255192.3</v>
    </nc>
  </rcc>
  <rcc rId="2043" sId="1" numFmtId="4">
    <oc r="R299">
      <f>R300</f>
    </oc>
    <nc r="R299">
      <v>2208108.1</v>
    </nc>
  </rcc>
  <rcc rId="2044" sId="1" numFmtId="4">
    <oc r="S299">
      <f>S300</f>
    </oc>
    <nc r="S299">
      <v>2896845.4</v>
    </nc>
  </rcc>
  <rcc rId="2045" sId="1" numFmtId="4">
    <oc r="N300">
      <f>бюджетный!N300+соцсфера!N300+ФМХ!N300</f>
    </oc>
    <nc r="N300">
      <v>316189.09999999998</v>
    </nc>
  </rcc>
  <rcc rId="2046" sId="1" numFmtId="4">
    <oc r="O300">
      <f>бюджетный!O300+соцсфера!O300+ФМХ!O300</f>
    </oc>
    <nc r="O300">
      <v>181112.1</v>
    </nc>
  </rcc>
  <rcc rId="2047" sId="1" numFmtId="4">
    <oc r="P300">
      <f>бюджетный!P300+соцсфера!P300+ФМХ!P300</f>
    </oc>
    <nc r="P300">
      <v>558814.30000000005</v>
    </nc>
  </rcc>
  <rcc rId="2048" sId="1" numFmtId="4">
    <oc r="Q300">
      <f>бюджетный!Q300+соцсфера!Q300+ФМХ!Q300</f>
    </oc>
    <nc r="Q300">
      <v>1255192.3</v>
    </nc>
  </rcc>
  <rcc rId="2049" sId="1" numFmtId="4">
    <oc r="R300">
      <f>бюджетный!R300+соцсфера!R300+ФМХ!R300</f>
    </oc>
    <nc r="R300">
      <v>2208108.1</v>
    </nc>
  </rcc>
  <rcc rId="2050" sId="1" numFmtId="4">
    <oc r="S300">
      <f>бюджетный!S300+соцсфера!S300+ФМХ!S300</f>
    </oc>
    <nc r="S300">
      <v>2896845.4</v>
    </nc>
  </rcc>
  <rcc rId="2051" sId="1" numFmtId="4">
    <oc r="N301">
      <f>N302+N339</f>
    </oc>
    <nc r="N301">
      <v>7528935.2000000002</v>
    </nc>
  </rcc>
  <rcc rId="2052" sId="1" numFmtId="4">
    <oc r="O301">
      <f>O302+O339</f>
    </oc>
    <nc r="O301">
      <v>7484185</v>
    </nc>
  </rcc>
  <rcc rId="2053" sId="1" numFmtId="4">
    <oc r="P301">
      <f>P302+P339</f>
    </oc>
    <nc r="P301">
      <v>9441583.6000000071</v>
    </nc>
  </rcc>
  <rcc rId="2054" sId="1" numFmtId="4">
    <oc r="Q301">
      <f>Q302+Q339</f>
    </oc>
    <nc r="Q301">
      <v>10597946.699999999</v>
    </nc>
  </rcc>
  <rcc rId="2055" sId="1" numFmtId="4">
    <oc r="R301">
      <f>R302+R339</f>
    </oc>
    <nc r="R301">
      <v>11267760.5</v>
    </nc>
  </rcc>
  <rcc rId="2056" sId="1" numFmtId="4">
    <oc r="S301">
      <f>S302+S339</f>
    </oc>
    <nc r="S301">
      <v>12238773.299999999</v>
    </nc>
  </rcc>
  <rcc rId="2057" sId="1" numFmtId="4">
    <oc r="N302">
      <f>N303+N304+N305+N306+N307+N308+N316+N319+N323+N324+N325+N328+N330+N332+N335+N337</f>
    </oc>
    <nc r="N302">
      <v>7523005.6000000006</v>
    </nc>
  </rcc>
  <rcc rId="2058" sId="1" numFmtId="4">
    <oc r="O302">
      <f>O303+O304+O305+O306+O307+O308+O316+O319+O323+O324+O325+O328+O330+O332+O335+O337</f>
    </oc>
    <nc r="O302">
      <v>7478495.5999999996</v>
    </nc>
  </rcc>
  <rcc rId="2059" sId="1" numFmtId="4">
    <oc r="P302">
      <f>P303+P304+P305+P306+P307+P308+P316+P319+P323+P324+P325+P328+P330+P332+P335+P337</f>
    </oc>
    <nc r="P302">
      <v>9434979.3000000063</v>
    </nc>
  </rcc>
  <rcc rId="2060" sId="1" numFmtId="4">
    <oc r="Q302">
      <f>Q303+Q304+Q305+Q306+Q307+Q308+Q316+Q319+Q323+Q324+Q325+Q328+Q330+Q332+Q335+Q337</f>
    </oc>
    <nc r="Q302">
      <v>10590410.699999999</v>
    </nc>
  </rcc>
  <rcc rId="2061" sId="1" numFmtId="4">
    <oc r="R302">
      <f>R303+R304+R305+R306+R307+R308+R316+R319+R323+R324+R325+R328+R330+R332+R335+R337</f>
    </oc>
    <nc r="R302">
      <v>11259923</v>
    </nc>
  </rcc>
  <rcc rId="2062" sId="1" numFmtId="4">
    <oc r="S302">
      <f>S303+S304+S305+S306+S307+S308+S316+S319+S323+S324+S325+S328+S330+S332+S335+S337</f>
    </oc>
    <nc r="S302">
      <v>12230622.299999999</v>
    </nc>
  </rcc>
  <rcc rId="2063" sId="1" numFmtId="4">
    <oc r="N303">
      <f>бюджетный!N303+соцсфера!N303+ФМХ!N303</f>
    </oc>
    <nc r="N303">
      <v>72.599999999999994</v>
    </nc>
  </rcc>
  <rcc rId="2064" sId="1" numFmtId="4">
    <oc r="O303">
      <f>бюджетный!O303+соцсфера!O303+ФМХ!O303</f>
    </oc>
    <nc r="O303">
      <v>68.900000000000006</v>
    </nc>
  </rcc>
  <rcc rId="2065" sId="1" numFmtId="4">
    <oc r="P303">
      <f>бюджетный!P303+соцсфера!P303+ФМХ!P303</f>
    </oc>
    <nc r="P303">
      <v>314.3</v>
    </nc>
  </rcc>
  <rcc rId="2066" sId="1" numFmtId="4">
    <oc r="Q303">
      <f>бюджетный!Q303+соцсфера!Q303+ФМХ!Q303</f>
    </oc>
    <nc r="Q303">
      <v>322.60000000000002</v>
    </nc>
  </rcc>
  <rcc rId="2067" sId="1" numFmtId="4">
    <oc r="R303">
      <f>бюджетный!R303+соцсфера!R303+ФМХ!R303</f>
    </oc>
    <nc r="R303">
      <v>2200.9</v>
    </nc>
  </rcc>
  <rcc rId="2068" sId="1" numFmtId="4">
    <oc r="S303">
      <f>бюджетный!S303+соцсфера!S303+ФМХ!S303</f>
    </oc>
    <nc r="S303">
      <v>320.60000000000002</v>
    </nc>
  </rcc>
  <rcc rId="2069" sId="1" numFmtId="4">
    <oc r="N304">
      <f>бюджетный!N304+соцсфера!N304+ФМХ!N304</f>
    </oc>
    <nc r="N304">
      <v>22438.400000000001</v>
    </nc>
  </rcc>
  <rcc rId="2070" sId="1" numFmtId="4">
    <oc r="O304">
      <f>бюджетный!O304+соцсфера!O304+ФМХ!O304</f>
    </oc>
    <nc r="O304">
      <v>19726.7</v>
    </nc>
  </rcc>
  <rcc rId="2071" sId="1" numFmtId="4">
    <oc r="P304">
      <f>бюджетный!P304+соцсфера!P304+ФМХ!P304</f>
    </oc>
    <nc r="P304">
      <v>22235.599999999999</v>
    </nc>
  </rcc>
  <rcc rId="2072" sId="1" numFmtId="4">
    <oc r="Q304">
      <f>бюджетный!Q304+соцсфера!Q304+ФМХ!Q304</f>
    </oc>
    <nc r="Q304">
      <v>28913.4</v>
    </nc>
  </rcc>
  <rcc rId="2073" sId="1" numFmtId="4">
    <oc r="R304">
      <f>бюджетный!R304+соцсфера!R304+ФМХ!R304</f>
    </oc>
    <nc r="R304">
      <v>29708.7</v>
    </nc>
  </rcc>
  <rcc rId="2074" sId="1" numFmtId="4">
    <oc r="S304">
      <f>бюджетный!S304+соцсфера!S304+ФМХ!S304</f>
    </oc>
    <nc r="S304">
      <v>30535.4</v>
    </nc>
  </rcc>
  <rcc rId="2075" sId="1" numFmtId="4">
    <oc r="N305">
      <f>бюджетный!N305+соцсфера!N305+ФМХ!N305</f>
    </oc>
    <nc r="N305">
      <v>45598.7</v>
    </nc>
  </rcc>
  <rcc rId="2076" sId="1" numFmtId="4">
    <oc r="O305">
      <f>бюджетный!O305+соцсфера!O305+ФМХ!O305</f>
    </oc>
    <nc r="O305">
      <v>42060.4</v>
    </nc>
  </rcc>
  <rcc rId="2077" sId="1" numFmtId="4">
    <oc r="P305">
      <f>бюджетный!P305+соцсфера!P305+ФМХ!P305</f>
    </oc>
    <nc r="P305">
      <v>70311.399999999994</v>
    </nc>
  </rcc>
  <rcc rId="2078" sId="1" numFmtId="4">
    <oc r="Q305">
      <f>бюджетный!Q305+соцсфера!Q305+ФМХ!Q305</f>
    </oc>
    <nc r="Q305">
      <v>148782.1</v>
    </nc>
  </rcc>
  <rcc rId="2079" sId="1" numFmtId="4">
    <oc r="R305">
      <f>бюджетный!R305+соцсфера!R305+ФМХ!R305</f>
    </oc>
    <nc r="R305">
      <v>160728.5</v>
    </nc>
  </rcc>
  <rcc rId="2080" sId="1" numFmtId="4">
    <oc r="S305">
      <f>бюджетный!S305+соцсфера!S305+ФМХ!S305</f>
    </oc>
    <nc r="S305">
      <v>170872.9</v>
    </nc>
  </rcc>
  <rcc rId="2081" sId="1" numFmtId="4">
    <oc r="N306">
      <f>бюджетный!N306+соцсфера!N306+ФМХ!N306</f>
    </oc>
    <nc r="N306">
      <v>33728.9</v>
    </nc>
  </rcc>
  <rcc rId="2082" sId="1" numFmtId="4">
    <oc r="O306">
      <f>бюджетный!O306+соцсфера!O306+ФМХ!O306</f>
    </oc>
    <nc r="O306">
      <v>23283.4</v>
    </nc>
  </rcc>
  <rcc rId="2083" sId="1" numFmtId="4">
    <oc r="P306">
      <f>бюджетный!P306+соцсфера!P306+ФМХ!P306</f>
    </oc>
    <nc r="P306">
      <v>14581.3</v>
    </nc>
  </rcc>
  <rcc rId="2084" sId="1" numFmtId="4">
    <oc r="Q306">
      <f>бюджетный!Q306+соцсфера!Q306+ФМХ!Q306</f>
    </oc>
    <nc r="Q306">
      <v>36281.4</v>
    </nc>
  </rcc>
  <rcc rId="2085" sId="1" numFmtId="4">
    <oc r="R306">
      <f>бюджетный!R306+соцсфера!R306+ФМХ!R306</f>
    </oc>
    <nc r="R306">
      <v>36281.4</v>
    </nc>
  </rcc>
  <rcc rId="2086" sId="1" numFmtId="4">
    <oc r="S306">
      <f>бюджетный!S306+соцсфера!S306+ФМХ!S306</f>
    </oc>
    <nc r="S306">
      <v>36281.4</v>
    </nc>
  </rcc>
  <rcc rId="2087" sId="1" numFmtId="4">
    <oc r="N307">
      <f>бюджетный!N307+соцсфера!N307+ФМХ!N307</f>
    </oc>
    <nc r="N307">
      <v>1955.5</v>
    </nc>
  </rcc>
  <rcc rId="2088" sId="1" numFmtId="4">
    <oc r="O307">
      <f>бюджетный!O307+соцсфера!O307+ФМХ!O307</f>
    </oc>
    <nc r="O307">
      <v>1831.1</v>
    </nc>
  </rcc>
  <rcc rId="2089" sId="1" numFmtId="4">
    <oc r="P307">
      <f>бюджетный!P307+соцсфера!P307+ФМХ!P307</f>
    </oc>
    <nc r="P307">
      <v>1970.2</v>
    </nc>
  </rcc>
  <rcc rId="2090" sId="1" numFmtId="4">
    <oc r="Q307">
      <f>бюджетный!Q307+соцсфера!Q307+ФМХ!Q307</f>
    </oc>
    <nc r="Q307">
      <v>2141.1999999999998</v>
    </nc>
  </rcc>
  <rcc rId="2091" sId="1" numFmtId="4">
    <oc r="R307">
      <f>бюджетный!R307+соцсфера!R307+ФМХ!R307</f>
    </oc>
    <nc r="R307">
      <v>2141.1999999999998</v>
    </nc>
  </rcc>
  <rcc rId="2092" sId="1" numFmtId="4">
    <oc r="S307">
      <f>бюджетный!S307+соцсфера!S307+ФМХ!S307</f>
    </oc>
    <nc r="S307">
      <v>2141.1999999999998</v>
    </nc>
  </rcc>
  <rcc rId="2093" sId="1" numFmtId="4">
    <oc r="N308">
      <f>SUM(N309:N315)</f>
    </oc>
    <nc r="N308">
      <v>160899.79999999999</v>
    </nc>
  </rcc>
  <rcc rId="2094" sId="1" numFmtId="4">
    <oc r="O308">
      <f>SUM(O309:O315)</f>
    </oc>
    <nc r="O308">
      <v>136293.90000000002</v>
    </nc>
  </rcc>
  <rcc rId="2095" sId="1" numFmtId="4">
    <oc r="P308">
      <f>SUM(P309:P315)</f>
    </oc>
    <nc r="P308">
      <v>146501</v>
    </nc>
  </rcc>
  <rcc rId="2096" sId="1" numFmtId="4">
    <oc r="Q308">
      <f>SUM(Q309:Q315)</f>
    </oc>
    <nc r="Q308">
      <v>80413.700000000012</v>
    </nc>
  </rcc>
  <rcc rId="2097" sId="1" numFmtId="4">
    <oc r="R308">
      <f>SUM(R309:R315)</f>
    </oc>
    <nc r="R308">
      <v>83384.400000000009</v>
    </nc>
  </rcc>
  <rcc rId="2098" sId="1" numFmtId="4">
    <oc r="S308">
      <f>SUM(S309:S315)</f>
    </oc>
    <nc r="S308">
      <v>87373.7</v>
    </nc>
  </rcc>
  <rcc rId="2099" sId="1" numFmtId="4">
    <oc r="N309">
      <f>бюджетный!N309+соцсфера!N309+ФМХ!N309</f>
    </oc>
    <nc r="N309">
      <v>54223.199999999997</v>
    </nc>
  </rcc>
  <rcc rId="2100" sId="1" numFmtId="4">
    <oc r="O309">
      <f>бюджетный!O309+соцсфера!O309+ФМХ!O309</f>
    </oc>
    <nc r="O309">
      <v>47132.6</v>
    </nc>
  </rcc>
  <rcc rId="2101" sId="1" numFmtId="4">
    <oc r="P309">
      <f>бюджетный!P309+соцсфера!P309+ФМХ!P309</f>
    </oc>
    <nc r="P309">
      <v>48449</v>
    </nc>
  </rcc>
  <rcc rId="2102" sId="1" numFmtId="4">
    <oc r="Q309">
      <f>бюджетный!Q309+соцсфера!Q309+ФМХ!Q309</f>
    </oc>
    <nc r="Q309">
      <v>4731.2</v>
    </nc>
  </rcc>
  <rcc rId="2103" sId="1" numFmtId="4">
    <oc r="R309">
      <f>бюджетный!R309+соцсфера!R309+ФМХ!R309</f>
    </oc>
    <nc r="R309">
      <v>4777.8999999999996</v>
    </nc>
  </rcc>
  <rcc rId="2104" sId="1" numFmtId="4">
    <oc r="S309">
      <f>бюджетный!S309+соцсфера!S309+ФМХ!S309</f>
    </oc>
    <nc r="S309">
      <v>4966.8</v>
    </nc>
  </rcc>
  <rcc rId="2105" sId="1" numFmtId="4">
    <oc r="N310">
      <f>бюджетный!N310+соцсфера!N310+ФМХ!N310</f>
    </oc>
    <nc r="N310">
      <v>87320.3</v>
    </nc>
  </rcc>
  <rcc rId="2106" sId="1" numFmtId="4">
    <oc r="O310">
      <f>бюджетный!O310+соцсфера!O310+ФМХ!O310</f>
    </oc>
    <nc r="O310">
      <v>74005.399999999994</v>
    </nc>
  </rcc>
  <rcc rId="2107" sId="1" numFmtId="4">
    <oc r="P310">
      <f>бюджетный!P310+соцсфера!P310+ФМХ!P310</f>
    </oc>
    <nc r="P310">
      <v>80216.800000000003</v>
    </nc>
  </rcc>
  <rcc rId="2108" sId="1" numFmtId="4">
    <oc r="Q310">
      <f>бюджетный!Q310+соцсфера!Q310+ФМХ!Q310</f>
    </oc>
    <nc r="Q310">
      <v>18013.099999999999</v>
    </nc>
  </rcc>
  <rcc rId="2109" sId="1" numFmtId="4">
    <oc r="R310">
      <f>бюджетный!R310+соцсфера!R310+ФМХ!R310</f>
    </oc>
    <nc r="R310">
      <v>18183.5</v>
    </nc>
  </rcc>
  <rcc rId="2110" sId="1" numFmtId="4">
    <oc r="S310">
      <f>бюджетный!S310+соцсфера!S310+ФМХ!S310</f>
    </oc>
    <nc r="S310">
      <v>18871.3</v>
    </nc>
  </rcc>
  <rcc rId="2111" sId="1" numFmtId="4">
    <oc r="N311">
      <f>бюджетный!N311+соцсфера!N311+ФМХ!N311</f>
    </oc>
    <nc r="N311">
      <v>14619.3</v>
    </nc>
  </rcc>
  <rcc rId="2112" sId="1" numFmtId="4">
    <oc r="O311">
      <f>бюджетный!O311+соцсфера!O311+ФМХ!O311</f>
    </oc>
    <nc r="O311">
      <v>11488.2</v>
    </nc>
  </rcc>
  <rcc rId="2113" sId="1" numFmtId="4">
    <oc r="P311">
      <f>бюджетный!P311+соцсфера!P311+ФМХ!P311</f>
    </oc>
    <nc r="P311">
      <v>12515.8</v>
    </nc>
  </rcc>
  <rcc rId="2114" sId="1" numFmtId="4">
    <oc r="Q311">
      <f>бюджетный!Q311+соцсфера!Q311+ФМХ!Q311</f>
    </oc>
    <nc r="Q311">
      <v>42923</v>
    </nc>
  </rcc>
  <rcc rId="2115" sId="1" numFmtId="4">
    <oc r="R311">
      <f>бюджетный!R311+соцсфера!R311+ФМХ!R311</f>
    </oc>
    <nc r="R311">
      <v>45247.199999999997</v>
    </nc>
  </rcc>
  <rcc rId="2116" sId="1" numFmtId="4">
    <oc r="S311">
      <f>бюджетный!S311+соцсфера!S311+ФМХ!S311</f>
    </oc>
    <nc r="S311">
      <v>47752.9</v>
    </nc>
  </rcc>
  <rcc rId="2117" sId="1" numFmtId="4">
    <oc r="N312">
      <f>бюджетный!N312+соцсфера!N312+ФМХ!N312</f>
    </oc>
    <nc r="N312">
      <v>85.2</v>
    </nc>
  </rcc>
  <rcc rId="2118" sId="1" numFmtId="4">
    <oc r="O312">
      <f>бюджетный!O312+соцсфера!O312+ФМХ!O312</f>
    </oc>
    <nc r="O312">
      <v>35.200000000000003</v>
    </nc>
  </rcc>
  <rcc rId="2119" sId="1" numFmtId="4">
    <oc r="P312">
      <f>бюджетный!P312+соцсфера!P312+ФМХ!P312</f>
    </oc>
    <nc r="P312">
      <v>37.1</v>
    </nc>
  </rcc>
  <rcc rId="2120" sId="1" numFmtId="4">
    <oc r="Q312">
      <f>бюджетный!Q312+соцсфера!Q312+ФМХ!Q312</f>
    </oc>
    <nc r="Q312">
      <v>107</v>
    </nc>
  </rcc>
  <rcc rId="2121" sId="1" numFmtId="4">
    <oc r="R312">
      <f>бюджетный!R312+соцсфера!R312+ФМХ!R312</f>
    </oc>
    <nc r="R312">
      <v>111.3</v>
    </nc>
  </rcc>
  <rcc rId="2122" sId="1" numFmtId="4">
    <oc r="S312">
      <f>бюджетный!S312+соцсфера!S312+ФМХ!S312</f>
    </oc>
    <nc r="S312">
      <v>115.7</v>
    </nc>
  </rcc>
  <rcc rId="2123" sId="1" numFmtId="4">
    <oc r="N313">
      <f>бюджетный!N313+соцсфера!N313+ФМХ!N313</f>
    </oc>
    <nc r="N313">
      <v>0</v>
    </nc>
  </rcc>
  <rcc rId="2124" sId="1" numFmtId="4">
    <oc r="O313">
      <f>бюджетный!O313+соцсфера!O313+ФМХ!O313</f>
    </oc>
    <nc r="O313">
      <v>0</v>
    </nc>
  </rcc>
  <rcc rId="2125" sId="1" numFmtId="4">
    <oc r="P313">
      <f>бюджетный!P313+соцсфера!P313+ФМХ!P313</f>
    </oc>
    <nc r="P313">
      <v>0</v>
    </nc>
  </rcc>
  <rcc rId="2126" sId="1" numFmtId="4">
    <oc r="Q313">
      <f>бюджетный!Q313+соцсфера!Q313+ФМХ!Q313</f>
    </oc>
    <nc r="Q313">
      <v>0</v>
    </nc>
  </rcc>
  <rcc rId="2127" sId="1" numFmtId="4">
    <oc r="R313">
      <f>бюджетный!R313+соцсфера!R313+ФМХ!R313</f>
    </oc>
    <nc r="R313">
      <v>0</v>
    </nc>
  </rcc>
  <rcc rId="2128" sId="1" numFmtId="4">
    <oc r="S313">
      <f>бюджетный!S313+соцсфера!S313+ФМХ!S313</f>
    </oc>
    <nc r="S313">
      <v>0</v>
    </nc>
  </rcc>
  <rcc rId="2129" sId="1" numFmtId="4">
    <oc r="P314">
      <f>бюджетный!P314+соцсфера!P314+ФМХ!P314</f>
    </oc>
    <nc r="P314">
      <v>0</v>
    </nc>
  </rcc>
  <rcc rId="2130" sId="1" numFmtId="4">
    <oc r="Q314">
      <f>бюджетный!Q314+соцсфера!Q314+ФМХ!Q314</f>
    </oc>
    <nc r="Q314">
      <v>205.6</v>
    </nc>
  </rcc>
  <rcc rId="2131" sId="1" numFmtId="4">
    <oc r="R314">
      <f>бюджетный!R314+соцсфера!R314+ФМХ!R314</f>
    </oc>
    <nc r="R314">
      <v>213.8</v>
    </nc>
  </rcc>
  <rcc rId="2132" sId="1" numFmtId="4">
    <oc r="S314">
      <f>бюджетный!S314+соцсфера!S314+ФМХ!S314</f>
    </oc>
    <nc r="S314">
      <v>222.3</v>
    </nc>
  </rcc>
  <rcc rId="2133" sId="1" numFmtId="4">
    <oc r="N315">
      <f>бюджетный!N315+соцсфера!N315+ФМХ!N315</f>
    </oc>
    <nc r="N315">
      <v>4651.8</v>
    </nc>
  </rcc>
  <rcc rId="2134" sId="1" numFmtId="4">
    <oc r="O315">
      <f>бюджетный!O315+соцсфера!O315+ФМХ!O315</f>
    </oc>
    <nc r="O315">
      <v>3632.5</v>
    </nc>
  </rcc>
  <rcc rId="2135" sId="1" numFmtId="4">
    <oc r="P315">
      <f>бюджетный!P315+соцсфера!P315+ФМХ!P315</f>
    </oc>
    <nc r="P315">
      <v>5282.3</v>
    </nc>
  </rcc>
  <rcc rId="2136" sId="1" numFmtId="4">
    <oc r="Q315">
      <f>бюджетный!Q315+соцсфера!Q315+ФМХ!Q315</f>
    </oc>
    <nc r="Q315">
      <v>14433.8</v>
    </nc>
  </rcc>
  <rcc rId="2137" sId="1" numFmtId="4">
    <oc r="R315">
      <f>бюджетный!R315+соцсфера!R315+ФМХ!R315</f>
    </oc>
    <nc r="R315">
      <v>14850.7</v>
    </nc>
  </rcc>
  <rcc rId="2138" sId="1" numFmtId="4">
    <oc r="S315">
      <f>бюджетный!S315+соцсфера!S315+ФМХ!S315</f>
    </oc>
    <nc r="S315">
      <v>15444.7</v>
    </nc>
  </rcc>
  <rcc rId="2139" sId="1" numFmtId="4">
    <oc r="N316">
      <f>N317+N318</f>
    </oc>
    <nc r="N316">
      <v>63626.2</v>
    </nc>
  </rcc>
  <rcc rId="2140" sId="1" numFmtId="4">
    <oc r="O316">
      <f>O317+O318</f>
    </oc>
    <nc r="O316">
      <v>62591.5</v>
    </nc>
  </rcc>
  <rcc rId="2141" sId="1" numFmtId="4">
    <oc r="P316">
      <f>P317+P318</f>
    </oc>
    <nc r="P316">
      <v>78320.5</v>
    </nc>
  </rcc>
  <rcc rId="2142" sId="1" numFmtId="4">
    <oc r="Q316">
      <f>Q317+Q318</f>
    </oc>
    <nc r="Q316">
      <v>111434.20000000001</v>
    </nc>
  </rcc>
  <rcc rId="2143" sId="1" numFmtId="4">
    <oc r="R316">
      <f>R317+R318</f>
    </oc>
    <nc r="R316">
      <v>122588</v>
    </nc>
  </rcc>
  <rcc rId="2144" sId="1" numFmtId="4">
    <oc r="S316">
      <f>S317+S318</f>
    </oc>
    <nc r="S316">
      <v>133770.9</v>
    </nc>
  </rcc>
  <rcc rId="2145" sId="1" numFmtId="4">
    <oc r="N317">
      <f>бюджетный!N317+соцсфера!N317+ФМХ!N317</f>
    </oc>
    <nc r="N317">
      <v>26347.3</v>
    </nc>
  </rcc>
  <rcc rId="2146" sId="1" numFmtId="4">
    <oc r="O317">
      <f>бюджетный!O317+соцсфера!O317+ФМХ!O317</f>
    </oc>
    <nc r="O317">
      <v>25435</v>
    </nc>
  </rcc>
  <rcc rId="2147" sId="1" numFmtId="4">
    <oc r="P317">
      <f>бюджетный!P317+соцсфера!P317+ФМХ!P317</f>
    </oc>
    <nc r="P317">
      <v>32457.200000000001</v>
    </nc>
  </rcc>
  <rcc rId="2148" sId="1" numFmtId="4">
    <oc r="Q317">
      <f>бюджетный!Q317+соцсфера!Q317+ФМХ!Q317</f>
    </oc>
    <nc r="Q317">
      <v>47212.4</v>
    </nc>
  </rcc>
  <rcc rId="2149" sId="1" numFmtId="4">
    <oc r="R317">
      <f>бюджетный!R317+соцсфера!R317+ФМХ!R317</f>
    </oc>
    <nc r="R317">
      <v>51236.1</v>
    </nc>
  </rcc>
  <rcc rId="2150" sId="1" numFmtId="4">
    <oc r="S317">
      <f>бюджетный!S317+соцсфера!S317+ФМХ!S317</f>
    </oc>
    <nc r="S317">
      <v>55465.2</v>
    </nc>
  </rcc>
  <rcc rId="2151" sId="1" numFmtId="4">
    <oc r="N318">
      <f>бюджетный!N318+соцсфера!N318+ФМХ!N318</f>
    </oc>
    <nc r="N318">
      <v>37278.9</v>
    </nc>
  </rcc>
  <rcc rId="2152" sId="1" numFmtId="4">
    <oc r="O318">
      <f>бюджетный!O318+соцсфера!O318+ФМХ!O318</f>
    </oc>
    <nc r="O318">
      <v>37156.5</v>
    </nc>
  </rcc>
  <rcc rId="2153" sId="1" numFmtId="4">
    <oc r="P318">
      <f>бюджетный!P318+соцсфера!P318+ФМХ!P318</f>
    </oc>
    <nc r="P318">
      <v>45863.3</v>
    </nc>
  </rcc>
  <rcc rId="2154" sId="1" numFmtId="4">
    <oc r="Q318">
      <f>бюджетный!Q318+соцсфера!Q318+ФМХ!Q318</f>
    </oc>
    <nc r="Q318">
      <v>64221.8</v>
    </nc>
  </rcc>
  <rcc rId="2155" sId="1" numFmtId="4">
    <oc r="R318">
      <f>бюджетный!R318+соцсфера!R318+ФМХ!R318</f>
    </oc>
    <nc r="R318">
      <v>71351.899999999994</v>
    </nc>
  </rcc>
  <rcc rId="2156" sId="1" numFmtId="4">
    <oc r="S318">
      <f>бюджетный!S318+соцсфера!S318+ФМХ!S318</f>
    </oc>
    <nc r="S318">
      <v>78305.7</v>
    </nc>
  </rcc>
  <rcc rId="2157" sId="1" numFmtId="4">
    <oc r="N319">
      <f>N320+N321+N322</f>
    </oc>
    <nc r="N319">
      <v>7150631.7000000002</v>
    </nc>
  </rcc>
  <rcc rId="2158" sId="1" numFmtId="4">
    <oc r="O319">
      <f>O320+O321+O322</f>
    </oc>
    <nc r="O319">
      <v>7150622.7000000002</v>
    </nc>
  </rcc>
  <rcc rId="2159" sId="1" numFmtId="4">
    <oc r="P319">
      <f>P320+P321+P322</f>
    </oc>
    <nc r="P319">
      <v>9037602.9000000022</v>
    </nc>
  </rcc>
  <rcc rId="2160" sId="1" numFmtId="4">
    <oc r="Q319">
      <f>Q320+Q321+Q322</f>
    </oc>
    <nc r="Q319">
      <v>10108764.800000001</v>
    </nc>
  </rcc>
  <rcc rId="2161" sId="1" numFmtId="4">
    <oc r="R319">
      <f>R320+R321+R322</f>
    </oc>
    <nc r="R319">
      <v>10776217.100000001</v>
    </nc>
  </rcc>
  <rcc rId="2162" sId="1" numFmtId="4">
    <oc r="S319">
      <f>S320+S321+S322</f>
    </oc>
    <nc r="S319">
      <v>11716222</v>
    </nc>
  </rcc>
  <rcc rId="2163" sId="1" numFmtId="4">
    <oc r="N320">
      <f>бюджетный!N320+соцсфера!N320+ФМХ!N320</f>
    </oc>
    <nc r="N320">
      <v>3032317.7</v>
    </nc>
  </rcc>
  <rcc rId="2164" sId="1" numFmtId="4">
    <oc r="O320">
      <f>бюджетный!O320+соцсфера!O320+ФМХ!O320</f>
    </oc>
    <nc r="O320">
      <v>3032317.7</v>
    </nc>
  </rcc>
  <rcc rId="2165" sId="1" numFmtId="4">
    <oc r="P320">
      <f>бюджетный!P320+соцсфера!P320+ФМХ!P320</f>
    </oc>
    <nc r="P320">
      <v>3771835.7</v>
    </nc>
  </rcc>
  <rcc rId="2166" sId="1" numFmtId="4">
    <oc r="Q320">
      <f>бюджетный!Q320+соцсфера!Q320+ФМХ!Q320</f>
    </oc>
    <nc r="Q320">
      <v>3866028.6</v>
    </nc>
  </rcc>
  <rcc rId="2167" sId="1" numFmtId="4">
    <oc r="R320">
      <f>бюджетный!R320+соцсфера!R320+ФМХ!R320</f>
    </oc>
    <nc r="R320">
      <v>4201776.9000000004</v>
    </nc>
  </rcc>
  <rcc rId="2168" sId="1" numFmtId="4">
    <oc r="S320">
      <f>бюджетный!S320+соцсфера!S320+ФМХ!S320</f>
    </oc>
    <nc r="S320">
      <v>4587302.2</v>
    </nc>
  </rcc>
  <rcc rId="2169" sId="1" numFmtId="4">
    <oc r="N321">
      <f>бюджетный!N321+соцсфера!N321+ФМХ!N321</f>
    </oc>
    <nc r="N321">
      <v>4034152</v>
    </nc>
  </rcc>
  <rcc rId="2170" sId="1" numFmtId="4">
    <oc r="O321">
      <f>бюджетный!O321+соцсфера!O321+ФМХ!O321</f>
    </oc>
    <nc r="O321">
      <v>4034143</v>
    </nc>
  </rcc>
  <rcc rId="2171" sId="1" numFmtId="4">
    <oc r="P321">
      <f>бюджетный!P321+соцсфера!P321+ФМХ!P321</f>
    </oc>
    <nc r="P321">
      <v>5153149.4000000004</v>
    </nc>
  </rcc>
  <rcc rId="2172" sId="1" numFmtId="4">
    <oc r="Q321">
      <f>бюджетный!Q321+соцсфера!Q321+ФМХ!Q321</f>
    </oc>
    <nc r="Q321">
      <v>5914426.7999999998</v>
    </nc>
  </rcc>
  <rcc rId="2173" sId="1" numFmtId="4">
    <oc r="R321">
      <f>бюджетный!R321+соцсфера!R321+ФМХ!R321</f>
    </oc>
    <nc r="R321">
      <v>6227037.7000000002</v>
    </nc>
  </rcc>
  <rcc rId="2174" sId="1" numFmtId="4">
    <oc r="S321">
      <f>бюджетный!S321+соцсфера!S321+ФМХ!S321</f>
    </oc>
    <nc r="S321">
      <v>6747256.2999999998</v>
    </nc>
  </rcc>
  <rcc rId="2175" sId="1" numFmtId="4">
    <oc r="N322">
      <f>бюджетный!N322+соцсфера!N322+ФМХ!N322</f>
    </oc>
    <nc r="N322">
      <v>84162</v>
    </nc>
  </rcc>
  <rcc rId="2176" sId="1" numFmtId="4">
    <oc r="O322">
      <f>бюджетный!O322+соцсфера!O322+ФМХ!O322</f>
    </oc>
    <nc r="O322">
      <v>84162</v>
    </nc>
  </rcc>
  <rcc rId="2177" sId="1" numFmtId="4">
    <oc r="P322">
      <f>бюджетный!P322+соцсфера!P322+ФМХ!P322</f>
    </oc>
    <nc r="P322">
      <v>112617.8</v>
    </nc>
  </rcc>
  <rcc rId="2178" sId="1" numFmtId="4">
    <oc r="Q322">
      <f>бюджетный!Q322+соцсфера!Q322+ФМХ!Q322</f>
    </oc>
    <nc r="Q322">
      <v>328309.40000000002</v>
    </nc>
  </rcc>
  <rcc rId="2179" sId="1" numFmtId="4">
    <oc r="R322">
      <f>бюджетный!R322+соцсфера!R322+ФМХ!R322</f>
    </oc>
    <nc r="R322">
      <v>347402.5</v>
    </nc>
  </rcc>
  <rcc rId="2180" sId="1" numFmtId="4">
    <oc r="S322">
      <f>бюджетный!S322+соцсфера!S322+ФМХ!S322</f>
    </oc>
    <nc r="S322">
      <v>381663.5</v>
    </nc>
  </rcc>
  <rcc rId="2181" sId="1" numFmtId="4">
    <oc r="N323">
      <f>бюджетный!N323+соцсфера!N323+ФМХ!N323</f>
    </oc>
    <nc r="N323">
      <v>6015.9</v>
    </nc>
  </rcc>
  <rcc rId="2182" sId="1" numFmtId="4">
    <oc r="O323">
      <f>бюджетный!O323+соцсфера!O323+ФМХ!O323</f>
    </oc>
    <nc r="O323">
      <v>4362.6000000000004</v>
    </nc>
  </rcc>
  <rcc rId="2183" sId="1" numFmtId="4">
    <oc r="P323">
      <f>бюджетный!P323+соцсфера!P323+ФМХ!P323</f>
    </oc>
    <nc r="P323">
      <v>7515.1</v>
    </nc>
  </rcc>
  <rcc rId="2184" sId="1" numFmtId="4">
    <oc r="Q323">
      <f>бюджетный!Q323+соцсфера!Q323+ФМХ!Q323</f>
    </oc>
    <nc r="Q323">
      <v>36118.1</v>
    </nc>
  </rcc>
  <rcc rId="2185" sId="1" numFmtId="4">
    <oc r="R323">
      <f>бюджетный!R323+соцсфера!R323+ФМХ!R323</f>
    </oc>
    <nc r="R323">
      <v>10494.6</v>
    </nc>
  </rcc>
  <rcc rId="2186" sId="1" numFmtId="4">
    <oc r="S323">
      <f>бюджетный!S323+соцсфера!S323+ФМХ!S323</f>
    </oc>
    <nc r="S323">
      <v>16380.7</v>
    </nc>
  </rcc>
  <rcc rId="2187" sId="1" numFmtId="4">
    <oc r="N324">
      <f>бюджетный!N324+соцсфера!N324+ФМХ!N324</f>
    </oc>
    <nc r="N324">
      <v>10118</v>
    </nc>
  </rcc>
  <rcc rId="2188" sId="1" numFmtId="4">
    <oc r="O324">
      <f>бюджетный!O324+соцсфера!O324+ФМХ!O324</f>
    </oc>
    <nc r="O324">
      <v>10104.799999999999</v>
    </nc>
  </rcc>
  <rcc rId="2189" sId="1" numFmtId="4">
    <oc r="P324">
      <f>бюджетный!P324+соцсфера!P324+ФМХ!P324</f>
    </oc>
    <nc r="P324">
      <v>12680.3</v>
    </nc>
  </rcc>
  <rcc rId="2190" sId="1" numFmtId="4">
    <oc r="Q324">
      <f>бюджетный!Q324+соцсфера!Q324+ФМХ!Q324</f>
    </oc>
    <nc r="Q324">
      <v>9970</v>
    </nc>
  </rcc>
  <rcc rId="2191" sId="1" numFmtId="4">
    <oc r="R324">
      <f>бюджетный!R324+соцсфера!R324+ФМХ!R324</f>
    </oc>
    <nc r="R324">
      <v>9970</v>
    </nc>
  </rcc>
  <rcc rId="2192" sId="1" numFmtId="4">
    <oc r="S324">
      <f>бюджетный!S324+соцсфера!S324+ФМХ!S324</f>
    </oc>
    <nc r="S324">
      <v>9970</v>
    </nc>
  </rcc>
  <rcc rId="2193" sId="1" numFmtId="4">
    <oc r="N325">
      <f>N326+N327</f>
    </oc>
    <nc r="N325">
      <v>1260.2</v>
    </nc>
  </rcc>
  <rcc rId="2194" sId="1" numFmtId="4">
    <oc r="O325">
      <f>O326+O327</f>
    </oc>
    <nc r="O325">
      <v>1227.8</v>
    </nc>
  </rcc>
  <rcc rId="2195" sId="1" numFmtId="4">
    <oc r="P325">
      <f>P326+P327</f>
    </oc>
    <nc r="P325">
      <v>1482.3</v>
    </nc>
  </rcc>
  <rcc rId="2196" sId="1" numFmtId="4">
    <oc r="Q325">
      <f>Q326+Q327</f>
    </oc>
    <nc r="Q325">
      <v>8209.9</v>
    </nc>
  </rcc>
  <rcc rId="2197" sId="1" numFmtId="4">
    <oc r="R325">
      <f>R326+R327</f>
    </oc>
    <nc r="R325">
      <v>7430.9</v>
    </nc>
  </rcc>
  <rcc rId="2198" sId="1" numFmtId="4">
    <oc r="S325">
      <f>S326+S327</f>
    </oc>
    <nc r="S325">
      <v>7915.1</v>
    </nc>
  </rcc>
  <rcc rId="2199" sId="1" numFmtId="4">
    <oc r="N326">
      <f>бюджетный!N326+соцсфера!N326+ФМХ!N326</f>
    </oc>
    <nc r="N326">
      <v>0</v>
    </nc>
  </rcc>
  <rcc rId="2200" sId="1" numFmtId="4">
    <oc r="O326">
      <f>бюджетный!O326+соцсфера!O326+ФМХ!O326</f>
    </oc>
    <nc r="O326">
      <v>0</v>
    </nc>
  </rcc>
  <rcc rId="2201" sId="1" numFmtId="4">
    <oc r="P326">
      <f>бюджетный!P326+соцсфера!P326+ФМХ!P326</f>
    </oc>
    <nc r="P326">
      <v>0</v>
    </nc>
  </rcc>
  <rcc rId="2202" sId="1" numFmtId="4">
    <oc r="Q326">
      <f>бюджетный!Q326+соцсфера!Q326+ФМХ!Q326</f>
    </oc>
    <nc r="Q326">
      <v>0</v>
    </nc>
  </rcc>
  <rcc rId="2203" sId="1" numFmtId="4">
    <oc r="R326">
      <f>бюджетный!R326+соцсфера!R326+ФМХ!R326</f>
    </oc>
    <nc r="R326">
      <v>0</v>
    </nc>
  </rcc>
  <rcc rId="2204" sId="1" numFmtId="4">
    <oc r="S326">
      <f>бюджетный!S326+соцсфера!S326+ФМХ!S326</f>
    </oc>
    <nc r="S326">
      <v>0</v>
    </nc>
  </rcc>
  <rcc rId="2205" sId="1" numFmtId="4">
    <oc r="N327">
      <f>бюджетный!N327+соцсфера!N327+ФМХ!N327</f>
    </oc>
    <nc r="N327">
      <v>1260.2</v>
    </nc>
  </rcc>
  <rcc rId="2206" sId="1" numFmtId="4">
    <oc r="O327">
      <f>бюджетный!O327+соцсфера!O327+ФМХ!O327</f>
    </oc>
    <nc r="O327">
      <v>1227.8</v>
    </nc>
  </rcc>
  <rcc rId="2207" sId="1" numFmtId="4">
    <oc r="P327">
      <f>бюджетный!P327+соцсфера!P327+ФМХ!P327</f>
    </oc>
    <nc r="P327">
      <v>1482.3</v>
    </nc>
  </rcc>
  <rcc rId="2208" sId="1" numFmtId="4">
    <oc r="Q327">
      <f>бюджетный!Q327+соцсфера!Q327+ФМХ!Q327</f>
    </oc>
    <nc r="Q327">
      <v>8209.9</v>
    </nc>
  </rcc>
  <rcc rId="2209" sId="1" numFmtId="4">
    <oc r="R327">
      <f>бюджетный!R327+соцсфера!R327+ФМХ!R327</f>
    </oc>
    <nc r="R327">
      <v>7430.9</v>
    </nc>
  </rcc>
  <rcc rId="2210" sId="1" numFmtId="4">
    <oc r="S327">
      <f>бюджетный!S327+соцсфера!S327+ФМХ!S327</f>
    </oc>
    <nc r="S327">
      <v>7915.1</v>
    </nc>
  </rcc>
  <rcc rId="2211" sId="1" numFmtId="4">
    <oc r="N328">
      <f>N329</f>
    </oc>
    <nc r="N328">
      <v>111.1</v>
    </nc>
  </rcc>
  <rcc rId="2212" sId="1" numFmtId="4">
    <oc r="O328">
      <f>O329</f>
    </oc>
    <nc r="O328">
      <v>111.1</v>
    </nc>
  </rcc>
  <rcc rId="2213" sId="1" numFmtId="4">
    <oc r="P328">
      <f>P329</f>
    </oc>
    <nc r="P328">
      <v>139.80000000000001</v>
    </nc>
  </rcc>
  <rcc rId="2214" sId="1" numFmtId="4">
    <oc r="Q328">
      <f>Q329</f>
    </oc>
    <nc r="Q328">
      <v>250.3</v>
    </nc>
  </rcc>
  <rcc rId="2215" sId="1" numFmtId="4">
    <oc r="R328">
      <f>R329</f>
    </oc>
    <nc r="R328">
      <v>149.30000000000001</v>
    </nc>
  </rcc>
  <rcc rId="2216" sId="1" numFmtId="4">
    <oc r="S328">
      <f>S329</f>
    </oc>
    <nc r="S328">
      <v>149.30000000000001</v>
    </nc>
  </rcc>
  <rcc rId="2217" sId="1" numFmtId="4">
    <oc r="N329">
      <f>бюджетный!N329+соцсфера!N329+ФМХ!N329</f>
    </oc>
    <nc r="N329">
      <v>111.1</v>
    </nc>
  </rcc>
  <rcc rId="2218" sId="1" numFmtId="4">
    <oc r="O329">
      <f>бюджетный!O329+соцсфера!O329+ФМХ!O329</f>
    </oc>
    <nc r="O329">
      <v>111.1</v>
    </nc>
  </rcc>
  <rcc rId="2219" sId="1" numFmtId="4">
    <oc r="P329">
      <f>бюджетный!P329+соцсфера!P329+ФМХ!P329</f>
    </oc>
    <nc r="P329">
      <v>139.80000000000001</v>
    </nc>
  </rcc>
  <rcc rId="2220" sId="1" numFmtId="4">
    <oc r="Q329">
      <f>бюджетный!Q329+соцсфера!Q329+ФМХ!Q329</f>
    </oc>
    <nc r="Q329">
      <v>250.3</v>
    </nc>
  </rcc>
  <rcc rId="2221" sId="1" numFmtId="4">
    <oc r="R329">
      <f>бюджетный!R329+соцсфера!R329+ФМХ!R329</f>
    </oc>
    <nc r="R329">
      <v>149.30000000000001</v>
    </nc>
  </rcc>
  <rcc rId="2222" sId="1" numFmtId="4">
    <oc r="S329">
      <f>бюджетный!S329+соцсфера!S329+ФМХ!S329</f>
    </oc>
    <nc r="S329">
      <v>149.30000000000001</v>
    </nc>
  </rcc>
  <rcc rId="2223" sId="1" numFmtId="4">
    <oc r="N330">
      <f>N331</f>
    </oc>
    <nc r="N330">
      <v>1377</v>
    </nc>
  </rcc>
  <rcc rId="2224" sId="1" numFmtId="4">
    <oc r="O330">
      <f>O331</f>
    </oc>
    <nc r="O330">
      <v>1044.8</v>
    </nc>
  </rcc>
  <rcc rId="2225" sId="1" numFmtId="4">
    <oc r="P330">
      <f>P331</f>
    </oc>
    <nc r="P330">
      <v>1303.5999999999999</v>
    </nc>
  </rcc>
  <rcc rId="2226" sId="1" numFmtId="4">
    <oc r="Q330">
      <f>Q331</f>
    </oc>
    <nc r="Q330">
      <v>2052.1999999999998</v>
    </nc>
  </rcc>
  <rcc rId="2227" sId="1" numFmtId="4">
    <oc r="R330">
      <f>R331</f>
    </oc>
    <nc r="R330">
      <v>1871.2</v>
    </nc>
  </rcc>
  <rcc rId="2228" sId="1" numFmtId="4">
    <oc r="S330">
      <f>S331</f>
    </oc>
    <nc r="S330">
      <v>1932.3</v>
    </nc>
  </rcc>
  <rcc rId="2229" sId="1" numFmtId="4">
    <oc r="N331">
      <f>бюджетный!N331+соцсфера!N331+ФМХ!N331</f>
    </oc>
    <nc r="N331">
      <v>1377</v>
    </nc>
  </rcc>
  <rcc rId="2230" sId="1" numFmtId="4">
    <oc r="O331">
      <f>бюджетный!O331+соцсфера!O331+ФМХ!O331</f>
    </oc>
    <nc r="O331">
      <v>1044.8</v>
    </nc>
  </rcc>
  <rcc rId="2231" sId="1" numFmtId="4">
    <oc r="P331">
      <f>бюджетный!P331+соцсфера!P331+ФМХ!P331</f>
    </oc>
    <nc r="P331">
      <v>1303.5999999999999</v>
    </nc>
  </rcc>
  <rcc rId="2232" sId="1" numFmtId="4">
    <oc r="Q331">
      <f>бюджетный!Q331+соцсфера!Q331+ФМХ!Q331</f>
    </oc>
    <nc r="Q331">
      <v>2052.1999999999998</v>
    </nc>
  </rcc>
  <rcc rId="2233" sId="1" numFmtId="4">
    <oc r="R331">
      <f>бюджетный!R331+соцсфера!R331+ФМХ!R331</f>
    </oc>
    <nc r="R331">
      <v>1871.2</v>
    </nc>
  </rcc>
  <rcc rId="2234" sId="1" numFmtId="4">
    <oc r="S331">
      <f>бюджетный!S331+соцсфера!S331+ФМХ!S331</f>
    </oc>
    <nc r="S331">
      <v>1932.3</v>
    </nc>
  </rcc>
  <rcc rId="2235" sId="1" numFmtId="4">
    <oc r="N332">
      <f>бюджетный!N332+соцсфера!N332+ФМХ!N332</f>
    </oc>
    <nc r="N332">
      <v>39.200000000000003</v>
    </nc>
  </rcc>
  <rcc rId="2236" sId="1" numFmtId="4">
    <oc r="O332">
      <f>бюджетный!O332+соцсфера!O332+ФМХ!O332</f>
    </oc>
    <nc r="O332">
      <v>39.200000000000003</v>
    </nc>
  </rcc>
  <rcc rId="2237" sId="1" numFmtId="4">
    <oc r="P332">
      <f>бюджетный!P332+соцсфера!P332+ФМХ!P332</f>
    </oc>
    <nc r="P332">
      <v>92.4</v>
    </nc>
  </rcc>
  <rcc rId="2238" sId="1" numFmtId="4">
    <oc r="Q332">
      <f>бюджетный!Q332+соцсфера!Q332+ФМХ!Q332</f>
    </oc>
    <nc r="Q332">
      <v>108.2</v>
    </nc>
  </rcc>
  <rcc rId="2239" sId="1" numFmtId="4">
    <oc r="R332">
      <f>бюджетный!R332+соцсфера!R332+ФМХ!R332</f>
    </oc>
    <nc r="R332">
      <v>108.2</v>
    </nc>
  </rcc>
  <rcc rId="2240" sId="1" numFmtId="4">
    <oc r="S332">
      <f>бюджетный!S332+соцсфера!S332+ФМХ!S332</f>
    </oc>
    <nc r="S332">
      <v>108.2</v>
    </nc>
  </rcc>
  <rcc rId="2241" sId="1" numFmtId="4">
    <oc r="N333">
      <f>бюджетный!N333+соцсфера!N333+ФМХ!N333</f>
    </oc>
    <nc r="N333">
      <v>0</v>
    </nc>
  </rcc>
  <rcc rId="2242" sId="1" numFmtId="4">
    <oc r="O333">
      <f>бюджетный!O333+соцсфера!O333+ФМХ!O333</f>
    </oc>
    <nc r="O333">
      <v>0</v>
    </nc>
  </rcc>
  <rcc rId="2243" sId="1" numFmtId="4">
    <oc r="P333">
      <f>бюджетный!P333+соцсфера!P333+ФМХ!P333</f>
    </oc>
    <nc r="P333">
      <v>0</v>
    </nc>
  </rcc>
  <rcc rId="2244" sId="1" numFmtId="4">
    <oc r="Q333">
      <f>бюджетный!Q333+соцсфера!Q333+ФМХ!Q333</f>
    </oc>
    <nc r="Q333">
      <v>0</v>
    </nc>
  </rcc>
  <rcc rId="2245" sId="1" numFmtId="4">
    <oc r="R333">
      <f>бюджетный!R333+соцсфера!R333+ФМХ!R333</f>
    </oc>
    <nc r="R333">
      <v>0</v>
    </nc>
  </rcc>
  <rcc rId="2246" sId="1" numFmtId="4">
    <oc r="S333">
      <f>бюджетный!S333+соцсфера!S333+ФМХ!S333</f>
    </oc>
    <nc r="S333">
      <v>0</v>
    </nc>
  </rcc>
  <rcc rId="2247" sId="1" numFmtId="4">
    <oc r="N334">
      <f>бюджетный!N334+соцсфера!N334+ФМХ!N334</f>
    </oc>
    <nc r="N334">
      <v>39.200000000000003</v>
    </nc>
  </rcc>
  <rcc rId="2248" sId="1" numFmtId="4">
    <oc r="O334">
      <f>бюджетный!O334+соцсфера!O334+ФМХ!O334</f>
    </oc>
    <nc r="O334">
      <v>39.200000000000003</v>
    </nc>
  </rcc>
  <rcc rId="2249" sId="1" numFmtId="4">
    <oc r="P334">
      <f>бюджетный!P334+соцсфера!P334+ФМХ!P334</f>
    </oc>
    <nc r="P334">
      <v>92.4</v>
    </nc>
  </rcc>
  <rcc rId="2250" sId="1" numFmtId="4">
    <oc r="Q334">
      <f>бюджетный!Q334+соцсфера!Q334+ФМХ!Q334</f>
    </oc>
    <nc r="Q334">
      <v>108.2</v>
    </nc>
  </rcc>
  <rcc rId="2251" sId="1" numFmtId="4">
    <oc r="R334">
      <f>бюджетный!R334+соцсфера!R334+ФМХ!R334</f>
    </oc>
    <nc r="R334">
      <v>108.2</v>
    </nc>
  </rcc>
  <rcc rId="2252" sId="1" numFmtId="4">
    <oc r="S334">
      <f>бюджетный!S334+соцсфера!S334+ФМХ!S334</f>
    </oc>
    <nc r="S334">
      <v>108.2</v>
    </nc>
  </rcc>
  <rcc rId="2253" sId="1" numFmtId="4">
    <oc r="N335">
      <f>N336</f>
    </oc>
    <nc r="N335">
      <v>10929.5</v>
    </nc>
  </rcc>
  <rcc rId="2254" sId="1" numFmtId="4">
    <oc r="O335">
      <f>O336</f>
    </oc>
    <nc r="O335">
      <v>10929.5</v>
    </nc>
  </rcc>
  <rcc rId="2255" sId="1" numFmtId="4">
    <oc r="P335">
      <f>P336</f>
    </oc>
    <nc r="P335">
      <v>12112.3</v>
    </nc>
  </rcc>
  <rcc rId="2256" sId="1" numFmtId="4">
    <oc r="Q335">
      <f>Q336</f>
    </oc>
    <nc r="Q335">
      <v>16648.599999999999</v>
    </nc>
  </rcc>
  <rcc rId="2257" sId="1" numFmtId="4">
    <oc r="R335">
      <f>R336</f>
    </oc>
    <nc r="R335">
      <v>16648.599999999999</v>
    </nc>
  </rcc>
  <rcc rId="2258" sId="1" numFmtId="4">
    <oc r="S335">
      <f>S336</f>
    </oc>
    <nc r="S335">
      <v>16648.599999999999</v>
    </nc>
  </rcc>
  <rcc rId="2259" sId="1" numFmtId="4">
    <oc r="N336">
      <f>бюджетный!N336+соцсфера!N336+ФМХ!N336</f>
    </oc>
    <nc r="N336">
      <v>10929.5</v>
    </nc>
  </rcc>
  <rcc rId="2260" sId="1" numFmtId="4">
    <oc r="O336">
      <f>бюджетный!O336+соцсфера!O336+ФМХ!O336</f>
    </oc>
    <nc r="O336">
      <v>10929.5</v>
    </nc>
  </rcc>
  <rcc rId="2261" sId="1" numFmtId="4">
    <oc r="P336">
      <f>бюджетный!P336+соцсфера!P336+ФМХ!P336</f>
    </oc>
    <nc r="P336">
      <v>12112.3</v>
    </nc>
  </rcc>
  <rcc rId="2262" sId="1" numFmtId="4">
    <oc r="Q336">
      <f>бюджетный!Q336+соцсфера!Q336+ФМХ!Q336</f>
    </oc>
    <nc r="Q336">
      <v>16648.599999999999</v>
    </nc>
  </rcc>
  <rcc rId="2263" sId="1" numFmtId="4">
    <oc r="R336">
      <f>бюджетный!R336+соцсфера!R336+ФМХ!R336</f>
    </oc>
    <nc r="R336">
      <v>16648.599999999999</v>
    </nc>
  </rcc>
  <rcc rId="2264" sId="1" numFmtId="4">
    <oc r="S336">
      <f>бюджетный!S336+соцсфера!S336+ФМХ!S336</f>
    </oc>
    <nc r="S336">
      <v>16648.599999999999</v>
    </nc>
  </rcc>
  <rcc rId="2265" sId="1" numFmtId="4">
    <oc r="N337">
      <f>N338</f>
    </oc>
    <nc r="N337">
      <v>14202.9</v>
    </nc>
  </rcc>
  <rcc rId="2266" sId="1" numFmtId="4">
    <oc r="O337">
      <f>O338</f>
    </oc>
    <nc r="O337">
      <v>14197.2</v>
    </nc>
  </rcc>
  <rcc rId="2267" sId="1" numFmtId="4">
    <oc r="P337">
      <f>P338</f>
    </oc>
    <nc r="P337">
      <v>27816.3</v>
    </nc>
  </rcc>
  <rcc rId="2268" sId="1" numFmtId="4">
    <oc r="Q337">
      <f>Q338</f>
    </oc>
    <nc r="Q337">
      <v>0</v>
    </nc>
  </rcc>
  <rcc rId="2269" sId="1" numFmtId="4">
    <oc r="R337">
      <f>R338</f>
    </oc>
    <nc r="R337">
      <v>0</v>
    </nc>
  </rcc>
  <rcc rId="2270" sId="1" numFmtId="4">
    <oc r="S337">
      <f>S338</f>
    </oc>
    <nc r="S337">
      <v>0</v>
    </nc>
  </rcc>
  <rcc rId="2271" sId="1" numFmtId="4">
    <oc r="N338">
      <f>бюджетный!N338+соцсфера!N338+ФМХ!N338</f>
    </oc>
    <nc r="N338">
      <v>14202.9</v>
    </nc>
  </rcc>
  <rcc rId="2272" sId="1" numFmtId="4">
    <oc r="O338">
      <f>бюджетный!O338+соцсфера!O338+ФМХ!O338</f>
    </oc>
    <nc r="O338">
      <v>14197.2</v>
    </nc>
  </rcc>
  <rcc rId="2273" sId="1" numFmtId="4">
    <oc r="P338">
      <f>бюджетный!P338+соцсфера!P338+ФМХ!P338</f>
    </oc>
    <nc r="P338">
      <v>27816.3</v>
    </nc>
  </rcc>
  <rcc rId="2274" sId="1" numFmtId="4">
    <oc r="Q338">
      <f>бюджетный!Q338+соцсфера!Q338+ФМХ!Q338</f>
    </oc>
    <nc r="Q338">
      <v>0</v>
    </nc>
  </rcc>
  <rcc rId="2275" sId="1" numFmtId="4">
    <oc r="R338">
      <f>бюджетный!R338+соцсфера!R338+ФМХ!R338</f>
    </oc>
    <nc r="R338">
      <v>0</v>
    </nc>
  </rcc>
  <rcc rId="2276" sId="1" numFmtId="4">
    <oc r="S338">
      <f>бюджетный!S338+соцсфера!S338+ФМХ!S338</f>
    </oc>
    <nc r="S338">
      <v>0</v>
    </nc>
  </rcc>
  <rcc rId="2277" sId="1" numFmtId="4">
    <oc r="N339">
      <f>N340</f>
    </oc>
    <nc r="N339">
      <v>5929.6</v>
    </nc>
  </rcc>
  <rcc rId="2278" sId="1" numFmtId="4">
    <oc r="O339">
      <f>O340</f>
    </oc>
    <nc r="O339">
      <v>5689.4</v>
    </nc>
  </rcc>
  <rcc rId="2279" sId="1" numFmtId="4">
    <oc r="P339">
      <f>P340</f>
    </oc>
    <nc r="P339">
      <v>6604.3</v>
    </nc>
  </rcc>
  <rcc rId="2280" sId="1" numFmtId="4">
    <oc r="Q339">
      <f>Q340</f>
    </oc>
    <nc r="Q339">
      <v>7536</v>
    </nc>
  </rcc>
  <rcc rId="2281" sId="1" numFmtId="4">
    <oc r="R339">
      <f>R340</f>
    </oc>
    <nc r="R339">
      <v>7837.5</v>
    </nc>
  </rcc>
  <rcc rId="2282" sId="1" numFmtId="4">
    <oc r="S339">
      <f>S340</f>
    </oc>
    <nc r="S339">
      <v>8151</v>
    </nc>
  </rcc>
  <rcc rId="2283" sId="1" numFmtId="4">
    <oc r="N340">
      <f>N341+N342+N343</f>
    </oc>
    <nc r="N340">
      <v>5929.6</v>
    </nc>
  </rcc>
  <rcc rId="2284" sId="1" numFmtId="4">
    <oc r="O340">
      <f>O341+O342+O343</f>
    </oc>
    <nc r="O340">
      <v>5689.4</v>
    </nc>
  </rcc>
  <rcc rId="2285" sId="1" numFmtId="4">
    <oc r="P340">
      <f>P341+P342+P343</f>
    </oc>
    <nc r="P340">
      <v>6604.3</v>
    </nc>
  </rcc>
  <rcc rId="2286" sId="1" numFmtId="4">
    <oc r="Q340">
      <f>Q341+Q342+Q343</f>
    </oc>
    <nc r="Q340">
      <v>7536</v>
    </nc>
  </rcc>
  <rcc rId="2287" sId="1" numFmtId="4">
    <oc r="R340">
      <f>R341+R342+R343</f>
    </oc>
    <nc r="R340">
      <v>7837.5</v>
    </nc>
  </rcc>
  <rcc rId="2288" sId="1" numFmtId="4">
    <oc r="S340">
      <f>S341+S342+S343</f>
    </oc>
    <nc r="S340">
      <v>8151</v>
    </nc>
  </rcc>
  <rcc rId="2289" sId="1" numFmtId="4">
    <oc r="N341">
      <f>бюджетный!N341+соцсфера!N341+ФМХ!N341</f>
    </oc>
    <nc r="N341">
      <v>5929.6</v>
    </nc>
  </rcc>
  <rcc rId="2290" sId="1" numFmtId="4">
    <oc r="O341">
      <f>бюджетный!O341+соцсфера!O341+ФМХ!O341</f>
    </oc>
    <nc r="O341">
      <v>5689.4</v>
    </nc>
  </rcc>
  <rcc rId="2291" sId="1" numFmtId="4">
    <oc r="P341">
      <f>бюджетный!P341+соцсфера!P341+ФМХ!P341</f>
    </oc>
    <nc r="P341">
      <v>6604.3</v>
    </nc>
  </rcc>
  <rcc rId="2292" sId="1" numFmtId="4">
    <oc r="Q341">
      <f>бюджетный!Q341+соцсфера!Q341+ФМХ!Q341</f>
    </oc>
    <nc r="Q341">
      <v>7536</v>
    </nc>
  </rcc>
  <rcc rId="2293" sId="1" numFmtId="4">
    <oc r="R341">
      <f>бюджетный!R341+соцсфера!R341+ФМХ!R341</f>
    </oc>
    <nc r="R341">
      <v>7837.5</v>
    </nc>
  </rcc>
  <rcc rId="2294" sId="1" numFmtId="4">
    <oc r="S341">
      <f>бюджетный!S341+соцсфера!S341+ФМХ!S341</f>
    </oc>
    <nc r="S341">
      <v>8151</v>
    </nc>
  </rcc>
  <rcc rId="2295" sId="1" numFmtId="4">
    <oc r="N342">
      <f>бюджетный!N342+соцсфера!N342+ФМХ!N342</f>
    </oc>
    <nc r="N342">
      <v>0</v>
    </nc>
  </rcc>
  <rcc rId="2296" sId="1" numFmtId="4">
    <oc r="O342">
      <f>бюджетный!O342+соцсфера!O342+ФМХ!O342</f>
    </oc>
    <nc r="O342">
      <v>0</v>
    </nc>
  </rcc>
  <rcc rId="2297" sId="1" numFmtId="4">
    <oc r="P342">
      <f>бюджетный!P342+соцсфера!P342+ФМХ!P342</f>
    </oc>
    <nc r="P342">
      <v>0</v>
    </nc>
  </rcc>
  <rcc rId="2298" sId="1" numFmtId="4">
    <oc r="Q342">
      <f>бюджетный!Q342+соцсфера!Q342+ФМХ!Q342</f>
    </oc>
    <nc r="Q342">
      <v>0</v>
    </nc>
  </rcc>
  <rcc rId="2299" sId="1" numFmtId="4">
    <oc r="R342">
      <f>бюджетный!R342+соцсфера!R342+ФМХ!R342</f>
    </oc>
    <nc r="R342">
      <v>0</v>
    </nc>
  </rcc>
  <rcc rId="2300" sId="1" numFmtId="4">
    <oc r="S342">
      <f>бюджетный!S342+соцсфера!S342+ФМХ!S342</f>
    </oc>
    <nc r="S342">
      <v>0</v>
    </nc>
  </rcc>
  <rcc rId="2301" sId="1" numFmtId="4">
    <oc r="N343">
      <f>ФМХ!N343+бюджетный!N343+соцсфера!N343</f>
    </oc>
    <nc r="N343">
      <v>0</v>
    </nc>
  </rcc>
  <rcc rId="2302" sId="1" numFmtId="4">
    <oc r="O343">
      <f>ФМХ!O343+бюджетный!O343+соцсфера!O343</f>
    </oc>
    <nc r="O343">
      <v>0</v>
    </nc>
  </rcc>
  <rcc rId="2303" sId="1" numFmtId="4">
    <oc r="P343">
      <f>ФМХ!P343+бюджетный!P343+соцсфера!P343</f>
    </oc>
    <nc r="P343">
      <v>0</v>
    </nc>
  </rcc>
  <rcc rId="2304" sId="1" numFmtId="4">
    <oc r="Q343">
      <f>ФМХ!Q343+бюджетный!Q343+соцсфера!Q343</f>
    </oc>
    <nc r="Q343">
      <v>0</v>
    </nc>
  </rcc>
  <rcc rId="2305" sId="1" numFmtId="4">
    <oc r="R343">
      <f>ФМХ!R343+бюджетный!R343+соцсфера!R343</f>
    </oc>
    <nc r="R343">
      <v>0</v>
    </nc>
  </rcc>
  <rcc rId="2306" sId="1" numFmtId="4">
    <oc r="S343">
      <f>ФМХ!S343+бюджетный!S343+соцсфера!S343</f>
    </oc>
    <nc r="S343">
      <v>0</v>
    </nc>
  </rcc>
  <rcc rId="2307" sId="1" numFmtId="4">
    <oc r="N344">
      <f>N345+N346</f>
    </oc>
    <nc r="N344">
      <v>105249.9</v>
    </nc>
  </rcc>
  <rcc rId="2308" sId="1" numFmtId="4">
    <oc r="O344">
      <f>O345+O346</f>
    </oc>
    <nc r="O344">
      <v>105249.9</v>
    </nc>
  </rcc>
  <rcc rId="2309" sId="1" numFmtId="4">
    <oc r="P344">
      <f>P345+P346</f>
    </oc>
    <nc r="P344">
      <v>180081.4</v>
    </nc>
  </rcc>
  <rcc rId="2310" sId="1" numFmtId="4">
    <oc r="Q344">
      <f>Q345+Q346</f>
    </oc>
    <nc r="Q344">
      <v>150043.6</v>
    </nc>
  </rcc>
  <rcc rId="2311" sId="1" numFmtId="4">
    <oc r="R344">
      <f>R345+R346</f>
    </oc>
    <nc r="R344">
      <v>278230.40000000002</v>
    </nc>
  </rcc>
  <rcc rId="2312" sId="1" numFmtId="4">
    <oc r="S344">
      <f>S345+S346</f>
    </oc>
    <nc r="S344">
      <v>310046</v>
    </nc>
  </rcc>
  <rcc rId="2313" sId="1" numFmtId="4">
    <oc r="N345">
      <f>бюджетный!N345+соцсфера!N345+ФМХ!N345</f>
    </oc>
    <nc r="N345">
      <v>105249.9</v>
    </nc>
  </rcc>
  <rcc rId="2314" sId="1" numFmtId="4">
    <oc r="O345">
      <f>бюджетный!O345+соцсфера!O345+ФМХ!O345</f>
    </oc>
    <nc r="O345">
      <v>105249.9</v>
    </nc>
  </rcc>
  <rcc rId="2315" sId="1" numFmtId="4">
    <oc r="P345">
      <f>бюджетный!P345+соцсфера!P345+ФМХ!P345</f>
    </oc>
    <nc r="P345">
      <v>180081.4</v>
    </nc>
  </rcc>
  <rcc rId="2316" sId="1" numFmtId="4">
    <oc r="Q345">
      <f>бюджетный!Q345+соцсфера!Q345+ФМХ!Q345</f>
    </oc>
    <nc r="Q345">
      <v>150043.6</v>
    </nc>
  </rcc>
  <rcc rId="2317" sId="1" numFmtId="4">
    <oc r="R345">
      <f>бюджетный!R345+соцсфера!R345+ФМХ!R345</f>
    </oc>
    <nc r="R345">
      <v>278230.40000000002</v>
    </nc>
  </rcc>
  <rcc rId="2318" sId="1" numFmtId="4">
    <oc r="S345">
      <f>бюджетный!S345+соцсфера!S345+ФМХ!S345</f>
    </oc>
    <nc r="S345">
      <v>310046</v>
    </nc>
  </rcc>
  <rcc rId="2319" sId="1" numFmtId="4">
    <oc r="N346">
      <f>N347+N348</f>
    </oc>
    <nc r="N346">
      <v>0</v>
    </nc>
  </rcc>
  <rcc rId="2320" sId="1" numFmtId="4">
    <oc r="O346">
      <f>O347+O348</f>
    </oc>
    <nc r="O346">
      <v>0</v>
    </nc>
  </rcc>
  <rcc rId="2321" sId="1" numFmtId="4">
    <oc r="P346">
      <f>P347+P348</f>
    </oc>
    <nc r="P346">
      <v>0</v>
    </nc>
  </rcc>
  <rcc rId="2322" sId="1" numFmtId="4">
    <oc r="Q346">
      <f>Q347+Q348</f>
    </oc>
    <nc r="Q346">
      <v>0</v>
    </nc>
  </rcc>
  <rcc rId="2323" sId="1" numFmtId="4">
    <oc r="R346">
      <f>R347+R348</f>
    </oc>
    <nc r="R346">
      <v>0</v>
    </nc>
  </rcc>
  <rcc rId="2324" sId="1" numFmtId="4">
    <oc r="S346">
      <f>S347+S348</f>
    </oc>
    <nc r="S346">
      <v>0</v>
    </nc>
  </rcc>
  <rcc rId="2325" sId="1" numFmtId="4">
    <oc r="N347">
      <f>бюджетный!N347+соцсфера!N347+ФМХ!N347</f>
    </oc>
    <nc r="N347">
      <v>0</v>
    </nc>
  </rcc>
  <rcc rId="2326" sId="1" numFmtId="4">
    <oc r="O347">
      <f>бюджетный!O347+соцсфера!O347+ФМХ!O347</f>
    </oc>
    <nc r="O347">
      <v>0</v>
    </nc>
  </rcc>
  <rcc rId="2327" sId="1" numFmtId="4">
    <oc r="P347">
      <f>бюджетный!P347+соцсфера!P347+ФМХ!P347</f>
    </oc>
    <nc r="P347">
      <v>0</v>
    </nc>
  </rcc>
  <rcc rId="2328" sId="1" numFmtId="4">
    <oc r="Q347">
      <f>бюджетный!Q347+соцсфера!Q347+ФМХ!Q347</f>
    </oc>
    <nc r="Q347">
      <v>0</v>
    </nc>
  </rcc>
  <rcc rId="2329" sId="1" numFmtId="4">
    <oc r="R347">
      <f>бюджетный!R347+соцсфера!R347+ФМХ!R347</f>
    </oc>
    <nc r="R347">
      <v>0</v>
    </nc>
  </rcc>
  <rcc rId="2330" sId="1" numFmtId="4">
    <oc r="S347">
      <f>бюджетный!S347+соцсфера!S347+ФМХ!S347</f>
    </oc>
    <nc r="S347">
      <v>0</v>
    </nc>
  </rcc>
  <rcc rId="2331" sId="1" numFmtId="4">
    <oc r="N348">
      <f>бюджетный!N348+соцсфера!N348+ФМХ!N348</f>
    </oc>
    <nc r="N348">
      <v>0</v>
    </nc>
  </rcc>
  <rcc rId="2332" sId="1" numFmtId="4">
    <oc r="O348">
      <f>бюджетный!O348+соцсфера!O348+ФМХ!O348</f>
    </oc>
    <nc r="O348">
      <v>0</v>
    </nc>
  </rcc>
  <rcc rId="2333" sId="1" numFmtId="4">
    <oc r="P348">
      <f>бюджетный!P348+соцсфера!P348+ФМХ!P348</f>
    </oc>
    <nc r="P348">
      <v>0</v>
    </nc>
  </rcc>
  <rcc rId="2334" sId="1" numFmtId="4">
    <oc r="Q348">
      <f>бюджетный!Q348+соцсфера!Q348+ФМХ!Q348</f>
    </oc>
    <nc r="Q348">
      <v>0</v>
    </nc>
  </rcc>
  <rcc rId="2335" sId="1" numFmtId="4">
    <oc r="R348">
      <f>бюджетный!R348+соцсфера!R348+ФМХ!R348</f>
    </oc>
    <nc r="R348">
      <v>0</v>
    </nc>
  </rcc>
  <rcc rId="2336" sId="1" numFmtId="4">
    <oc r="S348">
      <f>бюджетный!S348+соцсфера!S348+ФМХ!S348</f>
    </oc>
    <nc r="S348">
      <v>0</v>
    </nc>
  </rcc>
  <rcc rId="2337" sId="1" numFmtId="4">
    <oc r="N349">
      <f>N344+N301+N271+N199+N58</f>
    </oc>
    <nc r="N349">
      <v>28292326.899999999</v>
    </nc>
  </rcc>
  <rcc rId="2338" sId="1" numFmtId="4">
    <oc r="O349">
      <f>O344+O301+O271+O199+O58</f>
    </oc>
    <nc r="O349">
      <v>27495055.199999996</v>
    </nc>
  </rcc>
  <rcc rId="2339" sId="1" numFmtId="4">
    <oc r="P349">
      <f>P344+P301+P271+P199+P58</f>
    </oc>
    <nc r="P349">
      <v>36350507.400000013</v>
    </nc>
  </rcc>
  <rcc rId="2340" sId="1" numFmtId="4">
    <oc r="Q349">
      <f>Q344+Q301+Q271+Q199+Q58</f>
    </oc>
    <nc r="Q349">
      <v>35068722.600000001</v>
    </nc>
  </rcc>
  <rcc rId="2341" sId="1" numFmtId="4">
    <oc r="R349">
      <f>R344+R301+R271+R199+R58</f>
    </oc>
    <nc r="R349">
      <v>33954320.199999996</v>
    </nc>
  </rcc>
  <rcc rId="2342" sId="1" numFmtId="4">
    <oc r="S349">
      <f>S344+S301+S271+S199+S58</f>
    </oc>
    <nc r="S349">
      <v>35025195.100000001</v>
    </nc>
  </rcc>
</revisions>
</file>

<file path=xl/revisions/revisionLog87.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A337:XFD338">
    <dxf>
      <fill>
        <patternFill>
          <bgColor theme="0"/>
        </patternFill>
      </fill>
    </dxf>
  </rfmt>
</revisions>
</file>

<file path=xl/revisions/userNames.xml><?xml version="1.0" encoding="utf-8"?>
<users xmlns="http://schemas.openxmlformats.org/spreadsheetml/2006/main" xmlns:r="http://schemas.openxmlformats.org/officeDocument/2006/relationships" xmlns:mc="http://schemas.openxmlformats.org/markup-compatibility/2006" xmlns:x14ac="http://schemas.microsoft.com/office/spreadsheetml/2009/9/ac" mc:Ignorable="x14ac" count="0"/>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5" Type="http://schemas.openxmlformats.org/officeDocument/2006/relationships/printerSettings" Target="../printerSettings/printerSettings5.bin"/><Relationship Id="rId4" Type="http://schemas.openxmlformats.org/officeDocument/2006/relationships/printerSettings" Target="../printerSettings/printerSettings4.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10.bin"/><Relationship Id="rId7" Type="http://schemas.openxmlformats.org/officeDocument/2006/relationships/printerSettings" Target="../printerSettings/printerSettings14.bin"/><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 Id="rId6" Type="http://schemas.openxmlformats.org/officeDocument/2006/relationships/printerSettings" Target="../printerSettings/printerSettings13.bin"/><Relationship Id="rId5" Type="http://schemas.openxmlformats.org/officeDocument/2006/relationships/printerSettings" Target="../printerSettings/printerSettings12.bin"/><Relationship Id="rId4" Type="http://schemas.openxmlformats.org/officeDocument/2006/relationships/printerSettings" Target="../printerSettings/printerSettings11.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17.bin"/><Relationship Id="rId7" Type="http://schemas.openxmlformats.org/officeDocument/2006/relationships/printerSettings" Target="../printerSettings/printerSettings21.bin"/><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 Id="rId6" Type="http://schemas.openxmlformats.org/officeDocument/2006/relationships/printerSettings" Target="../printerSettings/printerSettings20.bin"/><Relationship Id="rId5" Type="http://schemas.openxmlformats.org/officeDocument/2006/relationships/printerSettings" Target="../printerSettings/printerSettings19.bin"/><Relationship Id="rId4" Type="http://schemas.openxmlformats.org/officeDocument/2006/relationships/printerSettings" Target="../printerSettings/printerSettings18.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24.bin"/><Relationship Id="rId7" Type="http://schemas.openxmlformats.org/officeDocument/2006/relationships/printerSettings" Target="../printerSettings/printerSettings28.bin"/><Relationship Id="rId2" Type="http://schemas.openxmlformats.org/officeDocument/2006/relationships/printerSettings" Target="../printerSettings/printerSettings23.bin"/><Relationship Id="rId1" Type="http://schemas.openxmlformats.org/officeDocument/2006/relationships/printerSettings" Target="../printerSettings/printerSettings22.bin"/><Relationship Id="rId6" Type="http://schemas.openxmlformats.org/officeDocument/2006/relationships/printerSettings" Target="../printerSettings/printerSettings27.bin"/><Relationship Id="rId5" Type="http://schemas.openxmlformats.org/officeDocument/2006/relationships/printerSettings" Target="../printerSettings/printerSettings26.bin"/><Relationship Id="rId4" Type="http://schemas.openxmlformats.org/officeDocument/2006/relationships/printerSettings" Target="../printerSettings/printerSettings2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2:S376"/>
  <sheetViews>
    <sheetView tabSelected="1" topLeftCell="E1" zoomScaleNormal="100" zoomScaleSheetLayoutView="100" workbookViewId="0">
      <pane ySplit="10" topLeftCell="A347" activePane="bottomLeft" state="frozen"/>
      <selection pane="bottomLeft" activeCell="Q347" sqref="Q347"/>
    </sheetView>
  </sheetViews>
  <sheetFormatPr defaultRowHeight="12"/>
  <cols>
    <col min="1" max="1" width="41" style="1" customWidth="1"/>
    <col min="2" max="2" width="6.5703125" style="1" customWidth="1"/>
    <col min="3" max="3" width="40.28515625" style="1" customWidth="1"/>
    <col min="4" max="4" width="12" style="1" customWidth="1"/>
    <col min="5" max="5" width="13" style="1" customWidth="1"/>
    <col min="6" max="6" width="42.140625" style="1" customWidth="1"/>
    <col min="7" max="7" width="13.28515625" style="1" customWidth="1"/>
    <col min="8" max="8" width="14.140625" style="1" customWidth="1"/>
    <col min="9" max="9" width="56.42578125" style="1" customWidth="1"/>
    <col min="10" max="10" width="14" style="1" customWidth="1"/>
    <col min="11" max="11" width="12.85546875" style="1" customWidth="1"/>
    <col min="12" max="13" width="9.140625" style="1"/>
    <col min="14" max="15" width="11.28515625" style="1" customWidth="1"/>
    <col min="16" max="16" width="12.42578125" style="1" customWidth="1"/>
    <col min="17" max="17" width="13.28515625" style="1" customWidth="1"/>
    <col min="18" max="18" width="12" style="1" customWidth="1"/>
    <col min="19" max="19" width="13" style="1" customWidth="1"/>
    <col min="20" max="16384" width="9.140625" style="1"/>
  </cols>
  <sheetData>
    <row r="2" spans="1:19">
      <c r="A2" s="269" t="s">
        <v>556</v>
      </c>
      <c r="B2" s="269"/>
      <c r="C2" s="269"/>
      <c r="D2" s="269"/>
      <c r="E2" s="269"/>
      <c r="F2" s="269"/>
      <c r="G2" s="269"/>
      <c r="H2" s="269"/>
      <c r="I2" s="269"/>
      <c r="J2" s="269"/>
      <c r="K2" s="269"/>
      <c r="L2" s="269"/>
      <c r="M2" s="269"/>
      <c r="N2" s="269"/>
      <c r="O2" s="269"/>
      <c r="P2" s="269"/>
      <c r="Q2" s="269"/>
      <c r="R2" s="269"/>
      <c r="S2" s="269"/>
    </row>
    <row r="4" spans="1:19">
      <c r="S4" s="2" t="s">
        <v>0</v>
      </c>
    </row>
    <row r="5" spans="1:19" ht="20.25" customHeight="1">
      <c r="A5" s="270" t="s">
        <v>1</v>
      </c>
      <c r="B5" s="271" t="s">
        <v>2</v>
      </c>
      <c r="C5" s="270" t="s">
        <v>3</v>
      </c>
      <c r="D5" s="270"/>
      <c r="E5" s="270"/>
      <c r="F5" s="270"/>
      <c r="G5" s="270"/>
      <c r="H5" s="270"/>
      <c r="I5" s="270"/>
      <c r="J5" s="270"/>
      <c r="K5" s="270"/>
      <c r="L5" s="270" t="s">
        <v>4</v>
      </c>
      <c r="M5" s="270"/>
      <c r="N5" s="272" t="s">
        <v>5</v>
      </c>
      <c r="O5" s="272"/>
      <c r="P5" s="272"/>
      <c r="Q5" s="272"/>
      <c r="R5" s="272"/>
      <c r="S5" s="272"/>
    </row>
    <row r="6" spans="1:19" ht="23.25" customHeight="1">
      <c r="A6" s="270"/>
      <c r="B6" s="271"/>
      <c r="C6" s="270" t="s">
        <v>6</v>
      </c>
      <c r="D6" s="270"/>
      <c r="E6" s="270"/>
      <c r="F6" s="272" t="s">
        <v>7</v>
      </c>
      <c r="G6" s="272"/>
      <c r="H6" s="272"/>
      <c r="I6" s="270" t="s">
        <v>8</v>
      </c>
      <c r="J6" s="270"/>
      <c r="K6" s="270"/>
      <c r="L6" s="270"/>
      <c r="M6" s="270"/>
      <c r="N6" s="272" t="s">
        <v>513</v>
      </c>
      <c r="O6" s="272"/>
      <c r="P6" s="271" t="s">
        <v>514</v>
      </c>
      <c r="Q6" s="271" t="s">
        <v>515</v>
      </c>
      <c r="R6" s="272" t="s">
        <v>9</v>
      </c>
      <c r="S6" s="272"/>
    </row>
    <row r="7" spans="1:19" ht="12.75" customHeight="1">
      <c r="A7" s="270"/>
      <c r="B7" s="271"/>
      <c r="C7" s="270" t="s">
        <v>10</v>
      </c>
      <c r="D7" s="270" t="s">
        <v>11</v>
      </c>
      <c r="E7" s="270" t="s">
        <v>12</v>
      </c>
      <c r="F7" s="270" t="s">
        <v>10</v>
      </c>
      <c r="G7" s="270" t="s">
        <v>11</v>
      </c>
      <c r="H7" s="270" t="s">
        <v>12</v>
      </c>
      <c r="I7" s="270" t="s">
        <v>10</v>
      </c>
      <c r="J7" s="270" t="s">
        <v>11</v>
      </c>
      <c r="K7" s="270" t="s">
        <v>12</v>
      </c>
      <c r="L7" s="272" t="s">
        <v>13</v>
      </c>
      <c r="M7" s="272" t="s">
        <v>14</v>
      </c>
      <c r="N7" s="272" t="s">
        <v>15</v>
      </c>
      <c r="O7" s="272" t="s">
        <v>16</v>
      </c>
      <c r="P7" s="271"/>
      <c r="Q7" s="271"/>
      <c r="R7" s="272" t="s">
        <v>17</v>
      </c>
      <c r="S7" s="272" t="s">
        <v>516</v>
      </c>
    </row>
    <row r="8" spans="1:19" ht="14.25" customHeight="1">
      <c r="A8" s="270"/>
      <c r="B8" s="271"/>
      <c r="C8" s="270"/>
      <c r="D8" s="270"/>
      <c r="E8" s="270"/>
      <c r="F8" s="270"/>
      <c r="G8" s="270"/>
      <c r="H8" s="270"/>
      <c r="I8" s="270"/>
      <c r="J8" s="270"/>
      <c r="K8" s="270"/>
      <c r="L8" s="272"/>
      <c r="M8" s="272"/>
      <c r="N8" s="272"/>
      <c r="O8" s="272"/>
      <c r="P8" s="271"/>
      <c r="Q8" s="271"/>
      <c r="R8" s="272"/>
      <c r="S8" s="272"/>
    </row>
    <row r="9" spans="1:19" ht="18" customHeight="1">
      <c r="A9" s="270"/>
      <c r="B9" s="271"/>
      <c r="C9" s="270"/>
      <c r="D9" s="270"/>
      <c r="E9" s="270"/>
      <c r="F9" s="270"/>
      <c r="G9" s="270"/>
      <c r="H9" s="270"/>
      <c r="I9" s="270"/>
      <c r="J9" s="270"/>
      <c r="K9" s="270"/>
      <c r="L9" s="272"/>
      <c r="M9" s="272"/>
      <c r="N9" s="272"/>
      <c r="O9" s="272"/>
      <c r="P9" s="271"/>
      <c r="Q9" s="271"/>
      <c r="R9" s="272"/>
      <c r="S9" s="272"/>
    </row>
    <row r="10" spans="1:19" ht="15.75" customHeight="1">
      <c r="A10" s="4">
        <v>1</v>
      </c>
      <c r="B10" s="4">
        <v>2</v>
      </c>
      <c r="C10" s="3">
        <v>3</v>
      </c>
      <c r="D10" s="4">
        <v>4</v>
      </c>
      <c r="E10" s="4">
        <v>5</v>
      </c>
      <c r="F10" s="4">
        <v>6</v>
      </c>
      <c r="G10" s="4">
        <v>7</v>
      </c>
      <c r="H10" s="4">
        <v>8</v>
      </c>
      <c r="I10" s="4">
        <v>9</v>
      </c>
      <c r="J10" s="4">
        <v>10</v>
      </c>
      <c r="K10" s="4">
        <v>11</v>
      </c>
      <c r="L10" s="4">
        <v>12</v>
      </c>
      <c r="M10" s="4">
        <v>13</v>
      </c>
      <c r="N10" s="4">
        <v>14</v>
      </c>
      <c r="O10" s="4">
        <v>15</v>
      </c>
      <c r="P10" s="4">
        <v>16</v>
      </c>
      <c r="Q10" s="4">
        <v>17</v>
      </c>
      <c r="R10" s="4">
        <v>18</v>
      </c>
      <c r="S10" s="4" t="s">
        <v>18</v>
      </c>
    </row>
    <row r="11" spans="1:19" ht="26.25" customHeight="1">
      <c r="A11" s="267" t="s">
        <v>19</v>
      </c>
      <c r="B11" s="268">
        <v>2000</v>
      </c>
      <c r="C11" s="273" t="s">
        <v>20</v>
      </c>
      <c r="D11" s="273" t="s">
        <v>20</v>
      </c>
      <c r="E11" s="273" t="s">
        <v>20</v>
      </c>
      <c r="F11" s="273" t="s">
        <v>20</v>
      </c>
      <c r="G11" s="273" t="s">
        <v>20</v>
      </c>
      <c r="H11" s="273" t="s">
        <v>20</v>
      </c>
      <c r="I11" s="273" t="s">
        <v>20</v>
      </c>
      <c r="J11" s="273" t="s">
        <v>20</v>
      </c>
      <c r="K11" s="273" t="s">
        <v>20</v>
      </c>
      <c r="L11" s="272"/>
      <c r="M11" s="272"/>
      <c r="N11" s="274">
        <v>28292326.899999999</v>
      </c>
      <c r="O11" s="274">
        <v>27495055.199999999</v>
      </c>
      <c r="P11" s="274">
        <v>36350507.399999999</v>
      </c>
      <c r="Q11" s="274">
        <v>35068722.600000001</v>
      </c>
      <c r="R11" s="274">
        <v>33954320.199999996</v>
      </c>
      <c r="S11" s="274">
        <v>35025195.099999994</v>
      </c>
    </row>
    <row r="12" spans="1:19" ht="20.25" customHeight="1">
      <c r="A12" s="267"/>
      <c r="B12" s="268"/>
      <c r="C12" s="273"/>
      <c r="D12" s="273"/>
      <c r="E12" s="273"/>
      <c r="F12" s="273"/>
      <c r="G12" s="273"/>
      <c r="H12" s="273"/>
      <c r="I12" s="273"/>
      <c r="J12" s="273"/>
      <c r="K12" s="273"/>
      <c r="L12" s="272"/>
      <c r="M12" s="272"/>
      <c r="N12" s="274"/>
      <c r="O12" s="274"/>
      <c r="P12" s="274"/>
      <c r="Q12" s="274"/>
      <c r="R12" s="274"/>
      <c r="S12" s="274"/>
    </row>
    <row r="13" spans="1:19">
      <c r="A13" s="9"/>
      <c r="B13" s="4"/>
      <c r="C13" s="10"/>
      <c r="D13" s="11"/>
      <c r="E13" s="11"/>
      <c r="F13" s="11"/>
      <c r="G13" s="11"/>
      <c r="H13" s="11"/>
      <c r="I13" s="11"/>
      <c r="J13" s="11"/>
      <c r="K13" s="11"/>
      <c r="L13" s="12" t="s">
        <v>21</v>
      </c>
      <c r="M13" s="12" t="s">
        <v>22</v>
      </c>
      <c r="N13" s="235">
        <v>3971</v>
      </c>
      <c r="O13" s="235">
        <v>3854</v>
      </c>
      <c r="P13" s="235">
        <v>4191.3999999999996</v>
      </c>
      <c r="Q13" s="235">
        <v>0</v>
      </c>
      <c r="R13" s="235">
        <v>0</v>
      </c>
      <c r="S13" s="235">
        <v>0</v>
      </c>
    </row>
    <row r="14" spans="1:19">
      <c r="A14" s="9"/>
      <c r="B14" s="4"/>
      <c r="C14" s="10"/>
      <c r="D14" s="11"/>
      <c r="E14" s="11"/>
      <c r="F14" s="11"/>
      <c r="G14" s="11"/>
      <c r="H14" s="11"/>
      <c r="I14" s="11"/>
      <c r="J14" s="11"/>
      <c r="K14" s="11"/>
      <c r="L14" s="12" t="s">
        <v>21</v>
      </c>
      <c r="M14" s="12" t="s">
        <v>23</v>
      </c>
      <c r="N14" s="235">
        <v>181749.2</v>
      </c>
      <c r="O14" s="235">
        <v>179246</v>
      </c>
      <c r="P14" s="235">
        <v>189133.5</v>
      </c>
      <c r="Q14" s="235">
        <v>208400</v>
      </c>
      <c r="R14" s="235">
        <v>215626.8</v>
      </c>
      <c r="S14" s="235">
        <v>219637.5</v>
      </c>
    </row>
    <row r="15" spans="1:19">
      <c r="A15" s="9"/>
      <c r="B15" s="4"/>
      <c r="C15" s="10"/>
      <c r="D15" s="11"/>
      <c r="E15" s="11"/>
      <c r="F15" s="11"/>
      <c r="G15" s="11"/>
      <c r="H15" s="11"/>
      <c r="I15" s="11"/>
      <c r="J15" s="11"/>
      <c r="K15" s="11"/>
      <c r="L15" s="12" t="s">
        <v>21</v>
      </c>
      <c r="M15" s="12" t="s">
        <v>24</v>
      </c>
      <c r="N15" s="235">
        <v>601540.9</v>
      </c>
      <c r="O15" s="235">
        <v>595246.30000000005</v>
      </c>
      <c r="P15" s="235">
        <v>673078.8</v>
      </c>
      <c r="Q15" s="235">
        <v>709167.6</v>
      </c>
      <c r="R15" s="235">
        <v>742530.7</v>
      </c>
      <c r="S15" s="235">
        <v>767348.8</v>
      </c>
    </row>
    <row r="16" spans="1:19">
      <c r="A16" s="9"/>
      <c r="B16" s="4"/>
      <c r="C16" s="10"/>
      <c r="D16" s="11"/>
      <c r="E16" s="11"/>
      <c r="F16" s="11"/>
      <c r="G16" s="11"/>
      <c r="H16" s="11"/>
      <c r="I16" s="11"/>
      <c r="J16" s="11"/>
      <c r="K16" s="11"/>
      <c r="L16" s="12" t="s">
        <v>21</v>
      </c>
      <c r="M16" s="12" t="s">
        <v>25</v>
      </c>
      <c r="N16" s="235">
        <v>72.599999999999994</v>
      </c>
      <c r="O16" s="235">
        <v>68.900000000000006</v>
      </c>
      <c r="P16" s="235">
        <v>314.3</v>
      </c>
      <c r="Q16" s="235">
        <v>322.60000000000002</v>
      </c>
      <c r="R16" s="235">
        <v>2200.9</v>
      </c>
      <c r="S16" s="235">
        <v>320.60000000000002</v>
      </c>
    </row>
    <row r="17" spans="1:19">
      <c r="A17" s="9"/>
      <c r="B17" s="4"/>
      <c r="C17" s="10"/>
      <c r="D17" s="11"/>
      <c r="E17" s="11"/>
      <c r="F17" s="11"/>
      <c r="G17" s="11"/>
      <c r="H17" s="11"/>
      <c r="I17" s="11"/>
      <c r="J17" s="11"/>
      <c r="K17" s="11"/>
      <c r="L17" s="12" t="s">
        <v>21</v>
      </c>
      <c r="M17" s="12" t="s">
        <v>26</v>
      </c>
      <c r="N17" s="235">
        <v>111069.3</v>
      </c>
      <c r="O17" s="235">
        <v>108889.3</v>
      </c>
      <c r="P17" s="235">
        <v>121232.1</v>
      </c>
      <c r="Q17" s="235">
        <v>123249.1</v>
      </c>
      <c r="R17" s="235">
        <v>127431.7</v>
      </c>
      <c r="S17" s="235">
        <v>131949</v>
      </c>
    </row>
    <row r="18" spans="1:19">
      <c r="A18" s="9"/>
      <c r="B18" s="4"/>
      <c r="C18" s="10"/>
      <c r="D18" s="11"/>
      <c r="E18" s="11"/>
      <c r="F18" s="11"/>
      <c r="G18" s="11"/>
      <c r="H18" s="11"/>
      <c r="I18" s="11"/>
      <c r="J18" s="11"/>
      <c r="K18" s="11"/>
      <c r="L18" s="12" t="s">
        <v>21</v>
      </c>
      <c r="M18" s="12" t="s">
        <v>27</v>
      </c>
      <c r="N18" s="235">
        <v>0</v>
      </c>
      <c r="O18" s="235">
        <v>0</v>
      </c>
      <c r="P18" s="235">
        <v>57699</v>
      </c>
      <c r="Q18" s="235">
        <v>0</v>
      </c>
      <c r="R18" s="235">
        <v>0</v>
      </c>
      <c r="S18" s="235">
        <v>0</v>
      </c>
    </row>
    <row r="19" spans="1:19">
      <c r="A19" s="9"/>
      <c r="B19" s="4"/>
      <c r="C19" s="10"/>
      <c r="D19" s="11"/>
      <c r="E19" s="11"/>
      <c r="F19" s="11"/>
      <c r="G19" s="11"/>
      <c r="H19" s="11"/>
      <c r="I19" s="11"/>
      <c r="J19" s="11"/>
      <c r="K19" s="11"/>
      <c r="L19" s="12" t="s">
        <v>21</v>
      </c>
      <c r="M19" s="12" t="s">
        <v>28</v>
      </c>
      <c r="N19" s="235">
        <v>70218.2</v>
      </c>
      <c r="O19" s="235">
        <v>0</v>
      </c>
      <c r="P19" s="235">
        <v>108100.2</v>
      </c>
      <c r="Q19" s="235">
        <v>865915.7</v>
      </c>
      <c r="R19" s="235">
        <v>564376.30000000005</v>
      </c>
      <c r="S19" s="235">
        <v>1008702.6</v>
      </c>
    </row>
    <row r="20" spans="1:19">
      <c r="A20" s="9"/>
      <c r="B20" s="4"/>
      <c r="C20" s="10"/>
      <c r="D20" s="11"/>
      <c r="E20" s="11"/>
      <c r="F20" s="11"/>
      <c r="G20" s="11"/>
      <c r="H20" s="11"/>
      <c r="I20" s="11"/>
      <c r="J20" s="11"/>
      <c r="K20" s="11"/>
      <c r="L20" s="12" t="s">
        <v>21</v>
      </c>
      <c r="M20" s="12" t="s">
        <v>29</v>
      </c>
      <c r="N20" s="235">
        <v>652014.89999999991</v>
      </c>
      <c r="O20" s="235">
        <v>605930</v>
      </c>
      <c r="P20" s="235">
        <v>774286.8</v>
      </c>
      <c r="Q20" s="235">
        <v>938474.9</v>
      </c>
      <c r="R20" s="235">
        <v>783218.5</v>
      </c>
      <c r="S20" s="235">
        <v>810617.4</v>
      </c>
    </row>
    <row r="21" spans="1:19">
      <c r="A21" s="9"/>
      <c r="B21" s="4"/>
      <c r="C21" s="10"/>
      <c r="D21" s="11"/>
      <c r="E21" s="11"/>
      <c r="F21" s="11"/>
      <c r="G21" s="11"/>
      <c r="H21" s="11"/>
      <c r="I21" s="11"/>
      <c r="J21" s="11"/>
      <c r="K21" s="11"/>
      <c r="L21" s="12" t="s">
        <v>22</v>
      </c>
      <c r="M21" s="12" t="s">
        <v>23</v>
      </c>
      <c r="N21" s="235">
        <v>14522.7</v>
      </c>
      <c r="O21" s="235">
        <v>14521.6</v>
      </c>
      <c r="P21" s="235">
        <v>19106.400000000001</v>
      </c>
      <c r="Q21" s="235">
        <v>0</v>
      </c>
      <c r="R21" s="235">
        <v>0</v>
      </c>
      <c r="S21" s="235">
        <v>0</v>
      </c>
    </row>
    <row r="22" spans="1:19">
      <c r="A22" s="9"/>
      <c r="B22" s="4"/>
      <c r="C22" s="10"/>
      <c r="D22" s="11"/>
      <c r="E22" s="11"/>
      <c r="F22" s="11"/>
      <c r="G22" s="11"/>
      <c r="H22" s="11"/>
      <c r="I22" s="11"/>
      <c r="J22" s="11"/>
      <c r="K22" s="11"/>
      <c r="L22" s="12" t="s">
        <v>22</v>
      </c>
      <c r="M22" s="12" t="s">
        <v>24</v>
      </c>
      <c r="N22" s="235">
        <v>0</v>
      </c>
      <c r="O22" s="235">
        <v>0</v>
      </c>
      <c r="P22" s="235">
        <v>0</v>
      </c>
      <c r="Q22" s="235">
        <v>0</v>
      </c>
      <c r="R22" s="235">
        <v>0</v>
      </c>
      <c r="S22" s="235">
        <v>0</v>
      </c>
    </row>
    <row r="23" spans="1:19">
      <c r="A23" s="9"/>
      <c r="B23" s="4"/>
      <c r="C23" s="10"/>
      <c r="D23" s="11"/>
      <c r="E23" s="11"/>
      <c r="F23" s="11"/>
      <c r="G23" s="11"/>
      <c r="H23" s="11"/>
      <c r="I23" s="11"/>
      <c r="J23" s="11"/>
      <c r="K23" s="11"/>
      <c r="L23" s="12" t="s">
        <v>23</v>
      </c>
      <c r="M23" s="12" t="s">
        <v>24</v>
      </c>
      <c r="N23" s="235">
        <v>0</v>
      </c>
      <c r="O23" s="235">
        <v>0</v>
      </c>
      <c r="P23" s="235">
        <v>0</v>
      </c>
      <c r="Q23" s="235">
        <v>0</v>
      </c>
      <c r="R23" s="235">
        <v>0</v>
      </c>
      <c r="S23" s="235">
        <v>0</v>
      </c>
    </row>
    <row r="24" spans="1:19">
      <c r="A24" s="9"/>
      <c r="B24" s="4"/>
      <c r="C24" s="10"/>
      <c r="D24" s="11"/>
      <c r="E24" s="11"/>
      <c r="F24" s="11"/>
      <c r="G24" s="11"/>
      <c r="H24" s="11"/>
      <c r="I24" s="11"/>
      <c r="J24" s="11"/>
      <c r="K24" s="11"/>
      <c r="L24" s="12" t="s">
        <v>23</v>
      </c>
      <c r="M24" s="12" t="s">
        <v>30</v>
      </c>
      <c r="N24" s="235">
        <v>3709.8</v>
      </c>
      <c r="O24" s="235">
        <v>3709.7</v>
      </c>
      <c r="P24" s="235">
        <v>16588.599999999999</v>
      </c>
      <c r="Q24" s="235">
        <v>55387.4</v>
      </c>
      <c r="R24" s="235">
        <v>55110.8</v>
      </c>
      <c r="S24" s="235">
        <v>54632.6</v>
      </c>
    </row>
    <row r="25" spans="1:19">
      <c r="A25" s="9"/>
      <c r="B25" s="4"/>
      <c r="C25" s="10"/>
      <c r="D25" s="11"/>
      <c r="E25" s="11"/>
      <c r="F25" s="11"/>
      <c r="G25" s="11"/>
      <c r="H25" s="11"/>
      <c r="I25" s="11"/>
      <c r="J25" s="11"/>
      <c r="K25" s="11"/>
      <c r="L25" s="12" t="s">
        <v>23</v>
      </c>
      <c r="M25" s="12" t="s">
        <v>31</v>
      </c>
      <c r="N25" s="235">
        <v>179178.7</v>
      </c>
      <c r="O25" s="235">
        <v>176514.9</v>
      </c>
      <c r="P25" s="235">
        <v>198821.1</v>
      </c>
      <c r="Q25" s="235">
        <v>216458.19999999998</v>
      </c>
      <c r="R25" s="235">
        <v>233135.19999999998</v>
      </c>
      <c r="S25" s="235">
        <v>245231.19999999998</v>
      </c>
    </row>
    <row r="26" spans="1:19">
      <c r="A26" s="9"/>
      <c r="B26" s="4"/>
      <c r="C26" s="10"/>
      <c r="D26" s="11"/>
      <c r="E26" s="11"/>
      <c r="F26" s="11"/>
      <c r="G26" s="11"/>
      <c r="H26" s="11"/>
      <c r="I26" s="11"/>
      <c r="J26" s="11"/>
      <c r="K26" s="11"/>
      <c r="L26" s="12" t="s">
        <v>23</v>
      </c>
      <c r="M26" s="12" t="s">
        <v>32</v>
      </c>
      <c r="N26" s="235">
        <v>4730</v>
      </c>
      <c r="O26" s="235">
        <v>4702.8999999999996</v>
      </c>
      <c r="P26" s="235">
        <v>44802.299999999996</v>
      </c>
      <c r="Q26" s="235">
        <v>81549.5</v>
      </c>
      <c r="R26" s="235">
        <v>60420</v>
      </c>
      <c r="S26" s="235">
        <v>60420.100000000006</v>
      </c>
    </row>
    <row r="27" spans="1:19">
      <c r="A27" s="9"/>
      <c r="B27" s="4"/>
      <c r="C27" s="10"/>
      <c r="D27" s="11"/>
      <c r="E27" s="11"/>
      <c r="F27" s="11"/>
      <c r="G27" s="11"/>
      <c r="H27" s="11"/>
      <c r="I27" s="11"/>
      <c r="J27" s="11"/>
      <c r="K27" s="11"/>
      <c r="L27" s="12" t="s">
        <v>24</v>
      </c>
      <c r="M27" s="12" t="s">
        <v>21</v>
      </c>
      <c r="N27" s="235">
        <v>10023.5</v>
      </c>
      <c r="O27" s="235">
        <v>10023.5</v>
      </c>
      <c r="P27" s="235">
        <v>14239.1</v>
      </c>
      <c r="Q27" s="235">
        <v>16855.599999999999</v>
      </c>
      <c r="R27" s="235">
        <v>16334.2</v>
      </c>
      <c r="S27" s="235">
        <v>16281.1</v>
      </c>
    </row>
    <row r="28" spans="1:19">
      <c r="A28" s="9"/>
      <c r="B28" s="4"/>
      <c r="C28" s="10"/>
      <c r="D28" s="11"/>
      <c r="E28" s="11"/>
      <c r="F28" s="11"/>
      <c r="G28" s="11"/>
      <c r="H28" s="11"/>
      <c r="I28" s="11"/>
      <c r="J28" s="11"/>
      <c r="K28" s="11"/>
      <c r="L28" s="12" t="s">
        <v>24</v>
      </c>
      <c r="M28" s="12" t="s">
        <v>25</v>
      </c>
      <c r="N28" s="235">
        <v>43992.100000000006</v>
      </c>
      <c r="O28" s="235">
        <v>42996.2</v>
      </c>
      <c r="P28" s="235">
        <v>66085.600000000006</v>
      </c>
      <c r="Q28" s="235">
        <v>52500.3</v>
      </c>
      <c r="R28" s="235">
        <v>52417.8</v>
      </c>
      <c r="S28" s="236">
        <v>52417.8</v>
      </c>
    </row>
    <row r="29" spans="1:19">
      <c r="A29" s="9"/>
      <c r="B29" s="4"/>
      <c r="C29" s="10"/>
      <c r="D29" s="11"/>
      <c r="E29" s="11"/>
      <c r="F29" s="11"/>
      <c r="G29" s="11"/>
      <c r="H29" s="11"/>
      <c r="I29" s="11"/>
      <c r="J29" s="11"/>
      <c r="K29" s="11"/>
      <c r="L29" s="12" t="s">
        <v>24</v>
      </c>
      <c r="M29" s="12" t="s">
        <v>33</v>
      </c>
      <c r="N29" s="235">
        <v>1546340.1</v>
      </c>
      <c r="O29" s="235">
        <v>1522510</v>
      </c>
      <c r="P29" s="235">
        <v>3048565.5</v>
      </c>
      <c r="Q29" s="235">
        <v>2083974</v>
      </c>
      <c r="R29" s="235">
        <v>1998308.9</v>
      </c>
      <c r="S29" s="235">
        <v>2000198.4</v>
      </c>
    </row>
    <row r="30" spans="1:19">
      <c r="A30" s="9"/>
      <c r="B30" s="4"/>
      <c r="C30" s="10"/>
      <c r="D30" s="11"/>
      <c r="E30" s="11"/>
      <c r="F30" s="11"/>
      <c r="G30" s="11"/>
      <c r="H30" s="11"/>
      <c r="I30" s="11"/>
      <c r="J30" s="11"/>
      <c r="K30" s="11"/>
      <c r="L30" s="12" t="s">
        <v>24</v>
      </c>
      <c r="M30" s="12" t="s">
        <v>30</v>
      </c>
      <c r="N30" s="235">
        <v>4137835.1</v>
      </c>
      <c r="O30" s="235">
        <v>3960138.6</v>
      </c>
      <c r="P30" s="235">
        <v>4936157.7</v>
      </c>
      <c r="Q30" s="235">
        <v>2121427.7000000002</v>
      </c>
      <c r="R30" s="235">
        <v>1815116</v>
      </c>
      <c r="S30" s="235">
        <v>1660992.9</v>
      </c>
    </row>
    <row r="31" spans="1:19">
      <c r="A31" s="9"/>
      <c r="B31" s="4"/>
      <c r="C31" s="10"/>
      <c r="D31" s="11"/>
      <c r="E31" s="11"/>
      <c r="F31" s="11"/>
      <c r="G31" s="11"/>
      <c r="H31" s="11"/>
      <c r="I31" s="11"/>
      <c r="J31" s="11"/>
      <c r="K31" s="11"/>
      <c r="L31" s="12" t="s">
        <v>24</v>
      </c>
      <c r="M31" s="12" t="s">
        <v>31</v>
      </c>
      <c r="N31" s="235">
        <v>0</v>
      </c>
      <c r="O31" s="235">
        <v>0</v>
      </c>
      <c r="P31" s="235">
        <v>0</v>
      </c>
      <c r="Q31" s="235">
        <v>0</v>
      </c>
      <c r="R31" s="235">
        <v>0</v>
      </c>
      <c r="S31" s="235">
        <v>0</v>
      </c>
    </row>
    <row r="32" spans="1:19">
      <c r="A32" s="9"/>
      <c r="B32" s="4"/>
      <c r="C32" s="10"/>
      <c r="D32" s="11"/>
      <c r="E32" s="11"/>
      <c r="F32" s="11"/>
      <c r="G32" s="11"/>
      <c r="H32" s="11"/>
      <c r="I32" s="11"/>
      <c r="J32" s="11"/>
      <c r="K32" s="11"/>
      <c r="L32" s="12" t="s">
        <v>24</v>
      </c>
      <c r="M32" s="12" t="s">
        <v>34</v>
      </c>
      <c r="N32" s="235">
        <v>372869.80000000005</v>
      </c>
      <c r="O32" s="235">
        <v>357659.60000000003</v>
      </c>
      <c r="P32" s="235">
        <v>116977.4</v>
      </c>
      <c r="Q32" s="235">
        <v>129889.1</v>
      </c>
      <c r="R32" s="235">
        <v>126726.90000000001</v>
      </c>
      <c r="S32" s="235">
        <v>143160.20000000001</v>
      </c>
    </row>
    <row r="33" spans="1:19">
      <c r="A33" s="9"/>
      <c r="B33" s="4"/>
      <c r="C33" s="10"/>
      <c r="D33" s="11"/>
      <c r="E33" s="11"/>
      <c r="F33" s="11"/>
      <c r="G33" s="11"/>
      <c r="H33" s="11"/>
      <c r="I33" s="11"/>
      <c r="J33" s="11"/>
      <c r="K33" s="11"/>
      <c r="L33" s="12" t="s">
        <v>25</v>
      </c>
      <c r="M33" s="12" t="s">
        <v>21</v>
      </c>
      <c r="N33" s="235">
        <v>493766.8</v>
      </c>
      <c r="O33" s="235">
        <v>468883.3</v>
      </c>
      <c r="P33" s="235">
        <v>683996.3</v>
      </c>
      <c r="Q33" s="235">
        <v>731353.9</v>
      </c>
      <c r="R33" s="235">
        <v>462870.3</v>
      </c>
      <c r="S33" s="235">
        <v>477870.3</v>
      </c>
    </row>
    <row r="34" spans="1:19">
      <c r="A34" s="9"/>
      <c r="B34" s="4"/>
      <c r="C34" s="10"/>
      <c r="D34" s="11"/>
      <c r="E34" s="11"/>
      <c r="F34" s="11"/>
      <c r="G34" s="11"/>
      <c r="H34" s="11"/>
      <c r="I34" s="11"/>
      <c r="J34" s="11"/>
      <c r="K34" s="11"/>
      <c r="L34" s="12" t="s">
        <v>25</v>
      </c>
      <c r="M34" s="12" t="s">
        <v>22</v>
      </c>
      <c r="N34" s="235">
        <v>1011814</v>
      </c>
      <c r="O34" s="235">
        <v>968795.1</v>
      </c>
      <c r="P34" s="235">
        <v>819484.29999999993</v>
      </c>
      <c r="Q34" s="235">
        <v>2200709.4</v>
      </c>
      <c r="R34" s="235">
        <v>1330329.7</v>
      </c>
      <c r="S34" s="235">
        <v>1080676.7</v>
      </c>
    </row>
    <row r="35" spans="1:19">
      <c r="A35" s="9"/>
      <c r="B35" s="4"/>
      <c r="C35" s="10"/>
      <c r="D35" s="11"/>
      <c r="E35" s="11"/>
      <c r="F35" s="11"/>
      <c r="G35" s="11"/>
      <c r="H35" s="11"/>
      <c r="I35" s="11"/>
      <c r="J35" s="11"/>
      <c r="K35" s="11"/>
      <c r="L35" s="200" t="s">
        <v>25</v>
      </c>
      <c r="M35" s="200" t="s">
        <v>23</v>
      </c>
      <c r="N35" s="235">
        <v>3766769.1999999997</v>
      </c>
      <c r="O35" s="235">
        <v>3714495.4000000004</v>
      </c>
      <c r="P35" s="235">
        <v>4621056.2</v>
      </c>
      <c r="Q35" s="235">
        <v>3885485.2</v>
      </c>
      <c r="R35" s="235">
        <v>3857547.6</v>
      </c>
      <c r="S35" s="235">
        <v>3986551.5</v>
      </c>
    </row>
    <row r="36" spans="1:19">
      <c r="A36" s="9"/>
      <c r="B36" s="4"/>
      <c r="C36" s="10"/>
      <c r="D36" s="11"/>
      <c r="E36" s="11"/>
      <c r="F36" s="11"/>
      <c r="G36" s="11"/>
      <c r="H36" s="11"/>
      <c r="I36" s="11"/>
      <c r="J36" s="11"/>
      <c r="K36" s="11"/>
      <c r="L36" s="200" t="s">
        <v>25</v>
      </c>
      <c r="M36" s="200" t="s">
        <v>25</v>
      </c>
      <c r="N36" s="235">
        <v>121307</v>
      </c>
      <c r="O36" s="235">
        <v>119988.2</v>
      </c>
      <c r="P36" s="235">
        <v>153786.1</v>
      </c>
      <c r="Q36" s="235">
        <v>158116.9</v>
      </c>
      <c r="R36" s="235">
        <v>162806.9</v>
      </c>
      <c r="S36" s="235">
        <v>169170.2</v>
      </c>
    </row>
    <row r="37" spans="1:19">
      <c r="A37" s="9"/>
      <c r="B37" s="4"/>
      <c r="C37" s="10"/>
      <c r="D37" s="11"/>
      <c r="E37" s="11"/>
      <c r="F37" s="11"/>
      <c r="G37" s="11"/>
      <c r="H37" s="11"/>
      <c r="I37" s="11"/>
      <c r="J37" s="11"/>
      <c r="K37" s="11"/>
      <c r="L37" s="200" t="s">
        <v>26</v>
      </c>
      <c r="M37" s="200" t="s">
        <v>22</v>
      </c>
      <c r="N37" s="235">
        <v>0</v>
      </c>
      <c r="O37" s="235">
        <v>0</v>
      </c>
      <c r="P37" s="235">
        <v>0</v>
      </c>
      <c r="Q37" s="235">
        <v>0</v>
      </c>
      <c r="R37" s="235">
        <v>0</v>
      </c>
      <c r="S37" s="235">
        <v>0</v>
      </c>
    </row>
    <row r="38" spans="1:19">
      <c r="A38" s="9"/>
      <c r="B38" s="4"/>
      <c r="C38" s="10"/>
      <c r="D38" s="11"/>
      <c r="E38" s="11"/>
      <c r="F38" s="11"/>
      <c r="G38" s="11"/>
      <c r="H38" s="11"/>
      <c r="I38" s="11"/>
      <c r="J38" s="11"/>
      <c r="K38" s="11"/>
      <c r="L38" s="200" t="s">
        <v>26</v>
      </c>
      <c r="M38" s="200" t="s">
        <v>23</v>
      </c>
      <c r="N38" s="235">
        <v>7575.4</v>
      </c>
      <c r="O38" s="235">
        <v>2790.4</v>
      </c>
      <c r="P38" s="235">
        <v>8990</v>
      </c>
      <c r="Q38" s="235">
        <v>67550.899999999994</v>
      </c>
      <c r="R38" s="235">
        <v>38888.199999999997</v>
      </c>
      <c r="S38" s="235">
        <v>39030.699999999997</v>
      </c>
    </row>
    <row r="39" spans="1:19">
      <c r="A39" s="9"/>
      <c r="B39" s="4"/>
      <c r="C39" s="10"/>
      <c r="D39" s="11"/>
      <c r="E39" s="11"/>
      <c r="F39" s="11"/>
      <c r="G39" s="11"/>
      <c r="H39" s="11"/>
      <c r="I39" s="11"/>
      <c r="J39" s="11"/>
      <c r="K39" s="11"/>
      <c r="L39" s="200" t="s">
        <v>26</v>
      </c>
      <c r="M39" s="200" t="s">
        <v>25</v>
      </c>
      <c r="N39" s="235">
        <v>0</v>
      </c>
      <c r="O39" s="235">
        <v>0</v>
      </c>
      <c r="P39" s="235">
        <v>7466.5</v>
      </c>
      <c r="Q39" s="235">
        <v>4855.6000000000004</v>
      </c>
      <c r="R39" s="235">
        <v>0</v>
      </c>
      <c r="S39" s="235">
        <v>0</v>
      </c>
    </row>
    <row r="40" spans="1:19">
      <c r="A40" s="9"/>
      <c r="B40" s="4"/>
      <c r="C40" s="10"/>
      <c r="D40" s="11"/>
      <c r="E40" s="11"/>
      <c r="F40" s="11"/>
      <c r="G40" s="11"/>
      <c r="H40" s="11"/>
      <c r="I40" s="11"/>
      <c r="J40" s="11"/>
      <c r="K40" s="11"/>
      <c r="L40" s="200" t="s">
        <v>27</v>
      </c>
      <c r="M40" s="200" t="s">
        <v>21</v>
      </c>
      <c r="N40" s="243">
        <v>4355478.4000000004</v>
      </c>
      <c r="O40" s="243">
        <v>4344591.3000000007</v>
      </c>
      <c r="P40" s="235">
        <v>5095280.8</v>
      </c>
      <c r="Q40" s="243">
        <v>5232019</v>
      </c>
      <c r="R40" s="243">
        <v>5802627.6000000006</v>
      </c>
      <c r="S40" s="243">
        <v>5951582.2000000002</v>
      </c>
    </row>
    <row r="41" spans="1:19">
      <c r="A41" s="9"/>
      <c r="B41" s="4"/>
      <c r="C41" s="10"/>
      <c r="D41" s="11"/>
      <c r="E41" s="11"/>
      <c r="F41" s="11"/>
      <c r="G41" s="11"/>
      <c r="H41" s="11"/>
      <c r="I41" s="11"/>
      <c r="J41" s="11"/>
      <c r="K41" s="11"/>
      <c r="L41" s="200" t="s">
        <v>27</v>
      </c>
      <c r="M41" s="200" t="s">
        <v>22</v>
      </c>
      <c r="N41" s="235">
        <v>6889837.1000000006</v>
      </c>
      <c r="O41" s="235">
        <v>6736017.9000000004</v>
      </c>
      <c r="P41" s="235">
        <v>10158665.200000001</v>
      </c>
      <c r="Q41" s="235">
        <v>9274028.3999999985</v>
      </c>
      <c r="R41" s="235">
        <v>8502076.9000000004</v>
      </c>
      <c r="S41" s="235">
        <v>8340848.7999999998</v>
      </c>
    </row>
    <row r="42" spans="1:19">
      <c r="A42" s="9"/>
      <c r="B42" s="4"/>
      <c r="C42" s="10"/>
      <c r="D42" s="11"/>
      <c r="E42" s="11"/>
      <c r="F42" s="11"/>
      <c r="G42" s="11"/>
      <c r="H42" s="11"/>
      <c r="I42" s="11"/>
      <c r="J42" s="11"/>
      <c r="K42" s="11"/>
      <c r="L42" s="200" t="s">
        <v>27</v>
      </c>
      <c r="M42" s="200" t="s">
        <v>23</v>
      </c>
      <c r="N42" s="235">
        <v>891153.9</v>
      </c>
      <c r="O42" s="235">
        <v>887646.9</v>
      </c>
      <c r="P42" s="235">
        <v>1064142.5</v>
      </c>
      <c r="Q42" s="235">
        <v>1384923.9</v>
      </c>
      <c r="R42" s="235">
        <v>1505312.0999999999</v>
      </c>
      <c r="S42" s="235">
        <v>1603824.0999999999</v>
      </c>
    </row>
    <row r="43" spans="1:19">
      <c r="A43" s="9"/>
      <c r="B43" s="4"/>
      <c r="C43" s="10"/>
      <c r="D43" s="11"/>
      <c r="E43" s="11"/>
      <c r="F43" s="11"/>
      <c r="G43" s="11"/>
      <c r="H43" s="11"/>
      <c r="I43" s="11"/>
      <c r="J43" s="11"/>
      <c r="K43" s="11"/>
      <c r="L43" s="200" t="s">
        <v>27</v>
      </c>
      <c r="M43" s="200" t="s">
        <v>25</v>
      </c>
      <c r="N43" s="235">
        <v>1147.5</v>
      </c>
      <c r="O43" s="235">
        <v>1040.5</v>
      </c>
      <c r="P43" s="235">
        <v>636.29999999999995</v>
      </c>
      <c r="Q43" s="235">
        <v>1534.7</v>
      </c>
      <c r="R43" s="235">
        <v>1536.2</v>
      </c>
      <c r="S43" s="235">
        <v>1537.7</v>
      </c>
    </row>
    <row r="44" spans="1:19">
      <c r="A44" s="9"/>
      <c r="B44" s="4"/>
      <c r="C44" s="10"/>
      <c r="D44" s="11"/>
      <c r="E44" s="11"/>
      <c r="F44" s="11"/>
      <c r="G44" s="11"/>
      <c r="H44" s="11"/>
      <c r="I44" s="11"/>
      <c r="J44" s="11"/>
      <c r="K44" s="11"/>
      <c r="L44" s="200" t="s">
        <v>27</v>
      </c>
      <c r="M44" s="200" t="s">
        <v>27</v>
      </c>
      <c r="N44" s="235">
        <v>117859.6</v>
      </c>
      <c r="O44" s="235">
        <v>117508.4</v>
      </c>
      <c r="P44" s="235">
        <v>187217.2</v>
      </c>
      <c r="Q44" s="235">
        <v>139205.79999999999</v>
      </c>
      <c r="R44" s="235">
        <v>142251.9</v>
      </c>
      <c r="S44" s="235">
        <v>146561.70000000001</v>
      </c>
    </row>
    <row r="45" spans="1:19">
      <c r="A45" s="9"/>
      <c r="B45" s="4"/>
      <c r="C45" s="10"/>
      <c r="D45" s="11"/>
      <c r="E45" s="11"/>
      <c r="F45" s="11"/>
      <c r="G45" s="11"/>
      <c r="H45" s="11"/>
      <c r="I45" s="11"/>
      <c r="J45" s="11"/>
      <c r="K45" s="11"/>
      <c r="L45" s="200" t="s">
        <v>27</v>
      </c>
      <c r="M45" s="200" t="s">
        <v>30</v>
      </c>
      <c r="N45" s="235">
        <v>673176.5</v>
      </c>
      <c r="O45" s="235">
        <v>668337.99999999988</v>
      </c>
      <c r="P45" s="235">
        <v>558986</v>
      </c>
      <c r="Q45" s="235">
        <v>911588.39999999991</v>
      </c>
      <c r="R45" s="235">
        <v>830445.9</v>
      </c>
      <c r="S45" s="235">
        <v>716075.29999999993</v>
      </c>
    </row>
    <row r="46" spans="1:19">
      <c r="A46" s="9"/>
      <c r="B46" s="4"/>
      <c r="C46" s="10"/>
      <c r="D46" s="11"/>
      <c r="E46" s="11"/>
      <c r="F46" s="11"/>
      <c r="G46" s="11"/>
      <c r="H46" s="11"/>
      <c r="I46" s="11"/>
      <c r="J46" s="11"/>
      <c r="K46" s="11"/>
      <c r="L46" s="200" t="s">
        <v>33</v>
      </c>
      <c r="M46" s="200" t="s">
        <v>21</v>
      </c>
      <c r="N46" s="235">
        <v>746356.9</v>
      </c>
      <c r="O46" s="235">
        <v>746191.79999999993</v>
      </c>
      <c r="P46" s="235">
        <v>897355.9</v>
      </c>
      <c r="Q46" s="235">
        <v>973075.59999999986</v>
      </c>
      <c r="R46" s="235">
        <v>1013477.7</v>
      </c>
      <c r="S46" s="235">
        <v>1073376.3999999999</v>
      </c>
    </row>
    <row r="47" spans="1:19">
      <c r="A47" s="9"/>
      <c r="B47" s="4"/>
      <c r="C47" s="10"/>
      <c r="D47" s="11"/>
      <c r="E47" s="11"/>
      <c r="F47" s="11"/>
      <c r="G47" s="11"/>
      <c r="H47" s="11"/>
      <c r="I47" s="11"/>
      <c r="J47" s="11"/>
      <c r="K47" s="11"/>
      <c r="L47" s="200" t="s">
        <v>33</v>
      </c>
      <c r="M47" s="200" t="s">
        <v>24</v>
      </c>
      <c r="N47" s="235">
        <v>20258.2</v>
      </c>
      <c r="O47" s="235">
        <v>20209.5</v>
      </c>
      <c r="P47" s="235">
        <v>22997</v>
      </c>
      <c r="Q47" s="235">
        <v>23245.5</v>
      </c>
      <c r="R47" s="235">
        <v>24180.7</v>
      </c>
      <c r="S47" s="235">
        <v>25040.2</v>
      </c>
    </row>
    <row r="48" spans="1:19">
      <c r="A48" s="9"/>
      <c r="B48" s="4"/>
      <c r="C48" s="10"/>
      <c r="D48" s="11"/>
      <c r="E48" s="11"/>
      <c r="F48" s="11"/>
      <c r="G48" s="11"/>
      <c r="H48" s="11"/>
      <c r="I48" s="11"/>
      <c r="J48" s="11"/>
      <c r="K48" s="11"/>
      <c r="L48" s="200" t="s">
        <v>31</v>
      </c>
      <c r="M48" s="200" t="s">
        <v>21</v>
      </c>
      <c r="N48" s="235">
        <v>32702</v>
      </c>
      <c r="O48" s="235">
        <v>32364</v>
      </c>
      <c r="P48" s="235">
        <v>33800</v>
      </c>
      <c r="Q48" s="235">
        <v>35002</v>
      </c>
      <c r="R48" s="235">
        <v>35002</v>
      </c>
      <c r="S48" s="235">
        <v>35002</v>
      </c>
    </row>
    <row r="49" spans="1:19">
      <c r="A49" s="9"/>
      <c r="B49" s="4"/>
      <c r="C49" s="10"/>
      <c r="D49" s="11"/>
      <c r="E49" s="11"/>
      <c r="F49" s="11"/>
      <c r="G49" s="11"/>
      <c r="H49" s="11"/>
      <c r="I49" s="11"/>
      <c r="J49" s="11"/>
      <c r="K49" s="11"/>
      <c r="L49" s="200" t="s">
        <v>31</v>
      </c>
      <c r="M49" s="200" t="s">
        <v>23</v>
      </c>
      <c r="N49" s="235">
        <v>42493.1</v>
      </c>
      <c r="O49" s="235">
        <v>40655.799999999996</v>
      </c>
      <c r="P49" s="235">
        <v>49327.7</v>
      </c>
      <c r="Q49" s="235">
        <v>78811.899999999994</v>
      </c>
      <c r="R49" s="235">
        <v>55376.5</v>
      </c>
      <c r="S49" s="235">
        <v>64057.3</v>
      </c>
    </row>
    <row r="50" spans="1:19">
      <c r="A50" s="9"/>
      <c r="B50" s="4"/>
      <c r="C50" s="10"/>
      <c r="D50" s="11"/>
      <c r="E50" s="11"/>
      <c r="F50" s="11"/>
      <c r="G50" s="11"/>
      <c r="H50" s="11"/>
      <c r="I50" s="11"/>
      <c r="J50" s="11"/>
      <c r="K50" s="11"/>
      <c r="L50" s="200" t="s">
        <v>31</v>
      </c>
      <c r="M50" s="200" t="s">
        <v>24</v>
      </c>
      <c r="N50" s="235">
        <v>75767.599999999991</v>
      </c>
      <c r="O50" s="235">
        <v>64957.500000000007</v>
      </c>
      <c r="P50" s="235">
        <v>103438.50000000001</v>
      </c>
      <c r="Q50" s="235">
        <v>82579.499999999985</v>
      </c>
      <c r="R50" s="235">
        <v>81619.499999999985</v>
      </c>
      <c r="S50" s="235">
        <v>82164.800000000003</v>
      </c>
    </row>
    <row r="51" spans="1:19">
      <c r="A51" s="9"/>
      <c r="B51" s="4"/>
      <c r="C51" s="10"/>
      <c r="D51" s="11"/>
      <c r="E51" s="11"/>
      <c r="F51" s="11"/>
      <c r="G51" s="11"/>
      <c r="H51" s="11"/>
      <c r="I51" s="11"/>
      <c r="J51" s="11"/>
      <c r="K51" s="11"/>
      <c r="L51" s="200" t="s">
        <v>28</v>
      </c>
      <c r="M51" s="200" t="s">
        <v>21</v>
      </c>
      <c r="N51" s="235">
        <v>0</v>
      </c>
      <c r="O51" s="235">
        <v>0</v>
      </c>
      <c r="P51" s="235">
        <v>11581.1</v>
      </c>
      <c r="Q51" s="235">
        <v>15304.6</v>
      </c>
      <c r="R51" s="235">
        <v>15913</v>
      </c>
      <c r="S51" s="235">
        <v>16545.400000000001</v>
      </c>
    </row>
    <row r="52" spans="1:19">
      <c r="A52" s="9"/>
      <c r="B52" s="4"/>
      <c r="C52" s="10"/>
      <c r="D52" s="11"/>
      <c r="E52" s="11"/>
      <c r="F52" s="11"/>
      <c r="G52" s="11"/>
      <c r="H52" s="11"/>
      <c r="I52" s="11"/>
      <c r="J52" s="11"/>
      <c r="K52" s="11"/>
      <c r="L52" s="200" t="s">
        <v>28</v>
      </c>
      <c r="M52" s="200" t="s">
        <v>22</v>
      </c>
      <c r="N52" s="235">
        <v>210612.9</v>
      </c>
      <c r="O52" s="235">
        <v>210431.69999999998</v>
      </c>
      <c r="P52" s="235">
        <v>191895</v>
      </c>
      <c r="Q52" s="235">
        <v>189315.1</v>
      </c>
      <c r="R52" s="235">
        <v>195162.6</v>
      </c>
      <c r="S52" s="235">
        <v>199230.8</v>
      </c>
    </row>
    <row r="53" spans="1:19">
      <c r="A53" s="9"/>
      <c r="B53" s="4"/>
      <c r="C53" s="10"/>
      <c r="D53" s="11"/>
      <c r="E53" s="11"/>
      <c r="F53" s="11"/>
      <c r="G53" s="11"/>
      <c r="H53" s="11"/>
      <c r="I53" s="11"/>
      <c r="J53" s="11"/>
      <c r="K53" s="11"/>
      <c r="L53" s="200" t="s">
        <v>28</v>
      </c>
      <c r="M53" s="200" t="s">
        <v>23</v>
      </c>
      <c r="N53" s="235">
        <v>461773.69999999995</v>
      </c>
      <c r="O53" s="235">
        <v>460753.5</v>
      </c>
      <c r="P53" s="235">
        <v>528916.80000000005</v>
      </c>
      <c r="Q53" s="235">
        <v>647609.5</v>
      </c>
      <c r="R53" s="235">
        <v>592909.69999999995</v>
      </c>
      <c r="S53" s="235">
        <v>611641.69999999995</v>
      </c>
    </row>
    <row r="54" spans="1:19">
      <c r="A54" s="9"/>
      <c r="B54" s="4"/>
      <c r="C54" s="10"/>
      <c r="D54" s="11"/>
      <c r="E54" s="11"/>
      <c r="F54" s="11"/>
      <c r="G54" s="11"/>
      <c r="H54" s="11"/>
      <c r="I54" s="11"/>
      <c r="J54" s="11"/>
      <c r="K54" s="11"/>
      <c r="L54" s="12" t="s">
        <v>28</v>
      </c>
      <c r="M54" s="12" t="s">
        <v>25</v>
      </c>
      <c r="N54" s="235">
        <v>17200.2</v>
      </c>
      <c r="O54" s="235">
        <v>17022.5</v>
      </c>
      <c r="P54" s="235">
        <v>23212.5</v>
      </c>
      <c r="Q54" s="235">
        <v>23599.200000000001</v>
      </c>
      <c r="R54" s="235">
        <v>24692</v>
      </c>
      <c r="S54" s="235">
        <v>25605.7</v>
      </c>
    </row>
    <row r="55" spans="1:19">
      <c r="A55" s="9"/>
      <c r="B55" s="4"/>
      <c r="C55" s="10"/>
      <c r="D55" s="11"/>
      <c r="E55" s="11"/>
      <c r="F55" s="11"/>
      <c r="G55" s="11"/>
      <c r="H55" s="11"/>
      <c r="I55" s="11"/>
      <c r="J55" s="11"/>
      <c r="K55" s="11"/>
      <c r="L55" s="12" t="s">
        <v>34</v>
      </c>
      <c r="M55" s="12" t="s">
        <v>22</v>
      </c>
      <c r="N55" s="235">
        <v>0</v>
      </c>
      <c r="O55" s="235">
        <v>0</v>
      </c>
      <c r="P55" s="235">
        <v>0</v>
      </c>
      <c r="Q55" s="235">
        <v>0</v>
      </c>
      <c r="R55" s="235">
        <v>0</v>
      </c>
      <c r="S55" s="235">
        <v>0</v>
      </c>
    </row>
    <row r="56" spans="1:19">
      <c r="A56" s="9"/>
      <c r="B56" s="4"/>
      <c r="C56" s="10"/>
      <c r="D56" s="11"/>
      <c r="E56" s="11"/>
      <c r="F56" s="11"/>
      <c r="G56" s="11"/>
      <c r="H56" s="11"/>
      <c r="I56" s="11"/>
      <c r="J56" s="11"/>
      <c r="K56" s="11"/>
      <c r="L56" s="12" t="s">
        <v>29</v>
      </c>
      <c r="M56" s="12" t="s">
        <v>21</v>
      </c>
      <c r="N56" s="235">
        <v>316189.09999999998</v>
      </c>
      <c r="O56" s="235">
        <v>181112.1</v>
      </c>
      <c r="P56" s="235">
        <v>558814.30000000005</v>
      </c>
      <c r="Q56" s="235">
        <v>1255192.3</v>
      </c>
      <c r="R56" s="235">
        <v>2208108.1</v>
      </c>
      <c r="S56" s="235">
        <v>2896845.4</v>
      </c>
    </row>
    <row r="57" spans="1:19">
      <c r="A57" s="9"/>
      <c r="B57" s="4"/>
      <c r="C57" s="10"/>
      <c r="D57" s="11"/>
      <c r="E57" s="11"/>
      <c r="F57" s="11"/>
      <c r="G57" s="11"/>
      <c r="H57" s="11"/>
      <c r="I57" s="11"/>
      <c r="J57" s="11"/>
      <c r="K57" s="11"/>
      <c r="L57" s="12" t="s">
        <v>32</v>
      </c>
      <c r="M57" s="12" t="s">
        <v>23</v>
      </c>
      <c r="N57" s="235">
        <v>105249.9</v>
      </c>
      <c r="O57" s="235">
        <v>105249.9</v>
      </c>
      <c r="P57" s="235">
        <v>180081.4</v>
      </c>
      <c r="Q57" s="235">
        <v>150043.6</v>
      </c>
      <c r="R57" s="235">
        <v>278230.40000000002</v>
      </c>
      <c r="S57" s="235">
        <v>310046</v>
      </c>
    </row>
    <row r="58" spans="1:19" ht="60.75" customHeight="1">
      <c r="A58" s="5" t="s">
        <v>35</v>
      </c>
      <c r="B58" s="6">
        <v>2001</v>
      </c>
      <c r="C58" s="7" t="s">
        <v>20</v>
      </c>
      <c r="D58" s="7" t="s">
        <v>20</v>
      </c>
      <c r="E58" s="7" t="s">
        <v>20</v>
      </c>
      <c r="F58" s="7" t="s">
        <v>20</v>
      </c>
      <c r="G58" s="7" t="s">
        <v>20</v>
      </c>
      <c r="H58" s="7" t="s">
        <v>20</v>
      </c>
      <c r="I58" s="7" t="s">
        <v>20</v>
      </c>
      <c r="J58" s="7" t="s">
        <v>20</v>
      </c>
      <c r="K58" s="7" t="s">
        <v>20</v>
      </c>
      <c r="L58" s="11"/>
      <c r="M58" s="11"/>
      <c r="N58" s="8">
        <v>17398363.399999999</v>
      </c>
      <c r="O58" s="8">
        <v>16910945.199999996</v>
      </c>
      <c r="P58" s="8">
        <v>22880117.500000007</v>
      </c>
      <c r="Q58" s="8">
        <v>18864335.100000001</v>
      </c>
      <c r="R58" s="8">
        <v>16353556.699999996</v>
      </c>
      <c r="S58" s="8">
        <v>15183851.9</v>
      </c>
    </row>
    <row r="59" spans="1:19" ht="12.75" customHeight="1">
      <c r="A59" s="5"/>
      <c r="B59" s="6"/>
      <c r="C59" s="7"/>
      <c r="D59" s="7"/>
      <c r="E59" s="7"/>
      <c r="F59" s="7"/>
      <c r="G59" s="7"/>
      <c r="H59" s="7"/>
      <c r="I59" s="7"/>
      <c r="J59" s="7"/>
      <c r="K59" s="7"/>
      <c r="L59" s="13" t="s">
        <v>21</v>
      </c>
      <c r="M59" s="13" t="s">
        <v>24</v>
      </c>
      <c r="N59" s="8">
        <v>0</v>
      </c>
      <c r="O59" s="8">
        <v>0</v>
      </c>
      <c r="P59" s="8">
        <v>0</v>
      </c>
      <c r="Q59" s="8">
        <v>0</v>
      </c>
      <c r="R59" s="8">
        <v>0</v>
      </c>
      <c r="S59" s="8">
        <v>0</v>
      </c>
    </row>
    <row r="60" spans="1:19">
      <c r="A60" s="5"/>
      <c r="B60" s="14"/>
      <c r="C60" s="15"/>
      <c r="D60" s="15"/>
      <c r="E60" s="15"/>
      <c r="F60" s="15"/>
      <c r="G60" s="15"/>
      <c r="H60" s="15"/>
      <c r="I60" s="15"/>
      <c r="J60" s="15"/>
      <c r="K60" s="15"/>
      <c r="L60" s="13" t="s">
        <v>21</v>
      </c>
      <c r="M60" s="13" t="s">
        <v>26</v>
      </c>
      <c r="N60" s="8">
        <v>0</v>
      </c>
      <c r="O60" s="8">
        <v>0</v>
      </c>
      <c r="P60" s="8">
        <v>0</v>
      </c>
      <c r="Q60" s="8">
        <v>0</v>
      </c>
      <c r="R60" s="8">
        <v>0</v>
      </c>
      <c r="S60" s="8">
        <v>0</v>
      </c>
    </row>
    <row r="61" spans="1:19">
      <c r="A61" s="5"/>
      <c r="B61" s="14"/>
      <c r="C61" s="10"/>
      <c r="D61" s="11"/>
      <c r="E61" s="11"/>
      <c r="F61" s="11"/>
      <c r="G61" s="11"/>
      <c r="H61" s="11"/>
      <c r="I61" s="11"/>
      <c r="J61" s="11"/>
      <c r="K61" s="11"/>
      <c r="L61" s="12" t="s">
        <v>21</v>
      </c>
      <c r="M61" s="12" t="s">
        <v>28</v>
      </c>
      <c r="N61" s="8">
        <v>0</v>
      </c>
      <c r="O61" s="8">
        <v>0</v>
      </c>
      <c r="P61" s="8">
        <v>0</v>
      </c>
      <c r="Q61" s="8">
        <v>0</v>
      </c>
      <c r="R61" s="8">
        <v>0</v>
      </c>
      <c r="S61" s="8">
        <v>0</v>
      </c>
    </row>
    <row r="62" spans="1:19">
      <c r="A62" s="5"/>
      <c r="B62" s="14"/>
      <c r="C62" s="10"/>
      <c r="D62" s="11"/>
      <c r="E62" s="11"/>
      <c r="F62" s="11"/>
      <c r="G62" s="11"/>
      <c r="H62" s="11"/>
      <c r="I62" s="11"/>
      <c r="J62" s="11"/>
      <c r="K62" s="11"/>
      <c r="L62" s="12" t="s">
        <v>21</v>
      </c>
      <c r="M62" s="12" t="s">
        <v>29</v>
      </c>
      <c r="N62" s="255">
        <v>192180.3</v>
      </c>
      <c r="O62" s="255">
        <v>165974</v>
      </c>
      <c r="P62" s="255">
        <v>173901.4</v>
      </c>
      <c r="Q62" s="213">
        <v>178420.69999999998</v>
      </c>
      <c r="R62" s="213">
        <v>172346.80000000002</v>
      </c>
      <c r="S62" s="213">
        <v>178695</v>
      </c>
    </row>
    <row r="63" spans="1:19">
      <c r="A63" s="5"/>
      <c r="B63" s="14"/>
      <c r="C63" s="10"/>
      <c r="D63" s="11"/>
      <c r="E63" s="11"/>
      <c r="F63" s="11"/>
      <c r="G63" s="11"/>
      <c r="H63" s="11"/>
      <c r="I63" s="11"/>
      <c r="J63" s="11"/>
      <c r="K63" s="11"/>
      <c r="L63" s="12" t="s">
        <v>22</v>
      </c>
      <c r="M63" s="12" t="s">
        <v>24</v>
      </c>
      <c r="N63" s="8">
        <v>0</v>
      </c>
      <c r="O63" s="174">
        <v>0</v>
      </c>
      <c r="P63" s="174">
        <v>0</v>
      </c>
      <c r="Q63" s="174">
        <v>0</v>
      </c>
      <c r="R63" s="174">
        <v>0</v>
      </c>
      <c r="S63" s="174">
        <v>0</v>
      </c>
    </row>
    <row r="64" spans="1:19">
      <c r="A64" s="5"/>
      <c r="B64" s="14"/>
      <c r="C64" s="10"/>
      <c r="D64" s="11"/>
      <c r="E64" s="11"/>
      <c r="F64" s="11"/>
      <c r="G64" s="11"/>
      <c r="H64" s="11"/>
      <c r="I64" s="11"/>
      <c r="J64" s="11"/>
      <c r="K64" s="11"/>
      <c r="L64" s="12" t="s">
        <v>23</v>
      </c>
      <c r="M64" s="12" t="s">
        <v>30</v>
      </c>
      <c r="N64" s="8">
        <v>3709.8</v>
      </c>
      <c r="O64" s="8">
        <v>3709.7</v>
      </c>
      <c r="P64" s="8">
        <v>16588.599999999999</v>
      </c>
      <c r="Q64" s="8">
        <v>55387.4</v>
      </c>
      <c r="R64" s="8">
        <v>55110.8</v>
      </c>
      <c r="S64" s="8">
        <v>54632.6</v>
      </c>
    </row>
    <row r="65" spans="1:19">
      <c r="A65" s="5"/>
      <c r="B65" s="14"/>
      <c r="C65" s="10"/>
      <c r="D65" s="11"/>
      <c r="E65" s="11"/>
      <c r="F65" s="11"/>
      <c r="G65" s="11"/>
      <c r="H65" s="11"/>
      <c r="I65" s="11"/>
      <c r="J65" s="11"/>
      <c r="K65" s="11"/>
      <c r="L65" s="12" t="s">
        <v>23</v>
      </c>
      <c r="M65" s="12" t="s">
        <v>31</v>
      </c>
      <c r="N65" s="8">
        <v>179178.7</v>
      </c>
      <c r="O65" s="8">
        <v>176514.9</v>
      </c>
      <c r="P65" s="8">
        <v>198821.1</v>
      </c>
      <c r="Q65" s="8">
        <v>216458.19999999998</v>
      </c>
      <c r="R65" s="8">
        <v>233135.19999999998</v>
      </c>
      <c r="S65" s="8">
        <v>245231.19999999998</v>
      </c>
    </row>
    <row r="66" spans="1:19">
      <c r="A66" s="5"/>
      <c r="B66" s="14"/>
      <c r="C66" s="10"/>
      <c r="D66" s="11"/>
      <c r="E66" s="11"/>
      <c r="F66" s="11"/>
      <c r="G66" s="11"/>
      <c r="H66" s="11"/>
      <c r="I66" s="11"/>
      <c r="J66" s="11"/>
      <c r="K66" s="11"/>
      <c r="L66" s="12" t="s">
        <v>23</v>
      </c>
      <c r="M66" s="12" t="s">
        <v>32</v>
      </c>
      <c r="N66" s="8">
        <v>4730</v>
      </c>
      <c r="O66" s="129">
        <v>4702.8999999999996</v>
      </c>
      <c r="P66" s="129">
        <v>44802.299999999996</v>
      </c>
      <c r="Q66" s="129">
        <v>81549.5</v>
      </c>
      <c r="R66" s="129">
        <v>60420</v>
      </c>
      <c r="S66" s="129">
        <v>60420.100000000006</v>
      </c>
    </row>
    <row r="67" spans="1:19">
      <c r="A67" s="145"/>
      <c r="B67" s="146"/>
      <c r="C67" s="10"/>
      <c r="D67" s="11"/>
      <c r="E67" s="11"/>
      <c r="F67" s="11"/>
      <c r="G67" s="11"/>
      <c r="H67" s="11"/>
      <c r="I67" s="11"/>
      <c r="J67" s="11"/>
      <c r="K67" s="11"/>
      <c r="L67" s="148" t="s">
        <v>24</v>
      </c>
      <c r="M67" s="148" t="s">
        <v>25</v>
      </c>
      <c r="N67" s="147">
        <v>1528.8</v>
      </c>
      <c r="O67" s="213">
        <v>1296.8</v>
      </c>
      <c r="P67" s="213">
        <v>1365</v>
      </c>
      <c r="Q67" s="213">
        <v>2530.3000000000002</v>
      </c>
      <c r="R67" s="213">
        <v>2447.8000000000002</v>
      </c>
      <c r="S67" s="213">
        <v>2447.8000000000002</v>
      </c>
    </row>
    <row r="68" spans="1:19">
      <c r="A68" s="5"/>
      <c r="B68" s="14"/>
      <c r="C68" s="10"/>
      <c r="D68" s="11"/>
      <c r="E68" s="11"/>
      <c r="F68" s="11"/>
      <c r="G68" s="11"/>
      <c r="H68" s="11"/>
      <c r="I68" s="11"/>
      <c r="J68" s="11"/>
      <c r="K68" s="11"/>
      <c r="L68" s="12" t="s">
        <v>24</v>
      </c>
      <c r="M68" s="12" t="s">
        <v>33</v>
      </c>
      <c r="N68" s="8">
        <v>1508655.1</v>
      </c>
      <c r="O68" s="8">
        <v>1485881.3</v>
      </c>
      <c r="P68" s="8">
        <v>3006589.8</v>
      </c>
      <c r="Q68" s="8">
        <v>2035869.4</v>
      </c>
      <c r="R68" s="8">
        <v>1948072.2</v>
      </c>
      <c r="S68" s="8">
        <v>1948072.2</v>
      </c>
    </row>
    <row r="69" spans="1:19">
      <c r="A69" s="5"/>
      <c r="B69" s="14"/>
      <c r="C69" s="10"/>
      <c r="D69" s="11"/>
      <c r="E69" s="11"/>
      <c r="F69" s="11"/>
      <c r="G69" s="11"/>
      <c r="H69" s="11"/>
      <c r="I69" s="11"/>
      <c r="J69" s="11"/>
      <c r="K69" s="11"/>
      <c r="L69" s="12" t="s">
        <v>24</v>
      </c>
      <c r="M69" s="12" t="s">
        <v>30</v>
      </c>
      <c r="N69" s="8">
        <v>3971743</v>
      </c>
      <c r="O69" s="8">
        <v>3799388.4</v>
      </c>
      <c r="P69" s="8">
        <v>4723326.5</v>
      </c>
      <c r="Q69" s="8">
        <v>1891473.5</v>
      </c>
      <c r="R69" s="8">
        <v>1567733.4</v>
      </c>
      <c r="S69" s="8">
        <v>1405252.2</v>
      </c>
    </row>
    <row r="70" spans="1:19">
      <c r="A70" s="5"/>
      <c r="B70" s="14"/>
      <c r="C70" s="10"/>
      <c r="D70" s="11"/>
      <c r="E70" s="11"/>
      <c r="F70" s="11"/>
      <c r="G70" s="11"/>
      <c r="H70" s="11"/>
      <c r="I70" s="11"/>
      <c r="J70" s="11"/>
      <c r="K70" s="11"/>
      <c r="L70" s="12" t="s">
        <v>24</v>
      </c>
      <c r="M70" s="12" t="s">
        <v>31</v>
      </c>
      <c r="N70" s="8">
        <v>0</v>
      </c>
      <c r="O70" s="8">
        <v>0</v>
      </c>
      <c r="P70" s="8">
        <v>0</v>
      </c>
      <c r="Q70" s="8">
        <v>0</v>
      </c>
      <c r="R70" s="8">
        <v>0</v>
      </c>
      <c r="S70" s="8">
        <v>0</v>
      </c>
    </row>
    <row r="71" spans="1:19">
      <c r="A71" s="5"/>
      <c r="B71" s="14"/>
      <c r="C71" s="10"/>
      <c r="D71" s="11"/>
      <c r="E71" s="11"/>
      <c r="F71" s="11"/>
      <c r="G71" s="11"/>
      <c r="H71" s="11"/>
      <c r="I71" s="11"/>
      <c r="J71" s="11"/>
      <c r="K71" s="11"/>
      <c r="L71" s="12" t="s">
        <v>24</v>
      </c>
      <c r="M71" s="12" t="s">
        <v>34</v>
      </c>
      <c r="N71" s="8">
        <v>39686.9</v>
      </c>
      <c r="O71" s="213">
        <v>39254.6</v>
      </c>
      <c r="P71" s="213">
        <v>3694.5</v>
      </c>
      <c r="Q71" s="213">
        <v>9061.2000000000007</v>
      </c>
      <c r="R71" s="213">
        <v>5980</v>
      </c>
      <c r="S71" s="213">
        <v>17887.8</v>
      </c>
    </row>
    <row r="72" spans="1:19">
      <c r="A72" s="5"/>
      <c r="B72" s="14"/>
      <c r="C72" s="10"/>
      <c r="D72" s="11"/>
      <c r="E72" s="11"/>
      <c r="F72" s="11"/>
      <c r="G72" s="11"/>
      <c r="H72" s="11"/>
      <c r="I72" s="11"/>
      <c r="J72" s="11"/>
      <c r="K72" s="11"/>
      <c r="L72" s="12" t="s">
        <v>25</v>
      </c>
      <c r="M72" s="12" t="s">
        <v>21</v>
      </c>
      <c r="N72" s="8">
        <v>493766.8</v>
      </c>
      <c r="O72" s="8">
        <v>468883.3</v>
      </c>
      <c r="P72" s="8">
        <v>683996.3</v>
      </c>
      <c r="Q72" s="8">
        <v>731353.9</v>
      </c>
      <c r="R72" s="8">
        <v>462870.3</v>
      </c>
      <c r="S72" s="8">
        <v>477870.3</v>
      </c>
    </row>
    <row r="73" spans="1:19">
      <c r="A73" s="5"/>
      <c r="B73" s="14"/>
      <c r="C73" s="10"/>
      <c r="D73" s="11"/>
      <c r="E73" s="11"/>
      <c r="F73" s="11"/>
      <c r="G73" s="11"/>
      <c r="H73" s="11"/>
      <c r="I73" s="11"/>
      <c r="J73" s="11"/>
      <c r="K73" s="11"/>
      <c r="L73" s="12" t="s">
        <v>25</v>
      </c>
      <c r="M73" s="12" t="s">
        <v>22</v>
      </c>
      <c r="N73" s="8">
        <v>1011814</v>
      </c>
      <c r="O73" s="8">
        <v>968795.1</v>
      </c>
      <c r="P73" s="8">
        <v>819484.29999999993</v>
      </c>
      <c r="Q73" s="8">
        <v>2200709.4</v>
      </c>
      <c r="R73" s="8">
        <v>1330329.7</v>
      </c>
      <c r="S73" s="8">
        <v>1080676.7</v>
      </c>
    </row>
    <row r="74" spans="1:19">
      <c r="A74" s="5"/>
      <c r="B74" s="14"/>
      <c r="C74" s="10"/>
      <c r="D74" s="11"/>
      <c r="E74" s="11"/>
      <c r="F74" s="11"/>
      <c r="G74" s="11"/>
      <c r="H74" s="11"/>
      <c r="I74" s="11"/>
      <c r="J74" s="11"/>
      <c r="K74" s="11"/>
      <c r="L74" s="12" t="s">
        <v>25</v>
      </c>
      <c r="M74" s="12" t="s">
        <v>23</v>
      </c>
      <c r="N74" s="8">
        <v>3076848.8</v>
      </c>
      <c r="O74" s="8">
        <v>3033082.1</v>
      </c>
      <c r="P74" s="8">
        <v>3849691.8000000003</v>
      </c>
      <c r="Q74" s="8">
        <v>3083442.4</v>
      </c>
      <c r="R74" s="8">
        <v>3032463.5</v>
      </c>
      <c r="S74" s="8">
        <v>3135631.3000000003</v>
      </c>
    </row>
    <row r="75" spans="1:19">
      <c r="A75" s="5"/>
      <c r="B75" s="14"/>
      <c r="C75" s="10"/>
      <c r="D75" s="11"/>
      <c r="E75" s="11"/>
      <c r="F75" s="11"/>
      <c r="G75" s="11"/>
      <c r="H75" s="11"/>
      <c r="I75" s="11"/>
      <c r="J75" s="11"/>
      <c r="K75" s="11"/>
      <c r="L75" s="12" t="s">
        <v>25</v>
      </c>
      <c r="M75" s="12" t="s">
        <v>25</v>
      </c>
      <c r="N75" s="8">
        <v>86558.3</v>
      </c>
      <c r="O75" s="8">
        <v>85700.4</v>
      </c>
      <c r="P75" s="8">
        <v>114782.1</v>
      </c>
      <c r="Q75" s="8">
        <v>113794</v>
      </c>
      <c r="R75" s="8">
        <v>115552.2</v>
      </c>
      <c r="S75" s="8">
        <v>121460</v>
      </c>
    </row>
    <row r="76" spans="1:19">
      <c r="A76" s="5"/>
      <c r="B76" s="14"/>
      <c r="C76" s="10"/>
      <c r="D76" s="11"/>
      <c r="E76" s="11"/>
      <c r="F76" s="11"/>
      <c r="G76" s="11"/>
      <c r="H76" s="11"/>
      <c r="I76" s="11"/>
      <c r="J76" s="11"/>
      <c r="K76" s="11"/>
      <c r="L76" s="12" t="s">
        <v>26</v>
      </c>
      <c r="M76" s="12" t="s">
        <v>22</v>
      </c>
      <c r="N76" s="8">
        <v>0</v>
      </c>
      <c r="O76" s="8">
        <v>0</v>
      </c>
      <c r="P76" s="8">
        <v>0</v>
      </c>
      <c r="Q76" s="8">
        <v>0</v>
      </c>
      <c r="R76" s="8">
        <v>0</v>
      </c>
      <c r="S76" s="8">
        <v>0</v>
      </c>
    </row>
    <row r="77" spans="1:19">
      <c r="A77" s="5"/>
      <c r="B77" s="14"/>
      <c r="C77" s="10"/>
      <c r="D77" s="11"/>
      <c r="E77" s="11"/>
      <c r="F77" s="11"/>
      <c r="G77" s="11"/>
      <c r="H77" s="11"/>
      <c r="I77" s="11"/>
      <c r="J77" s="11"/>
      <c r="K77" s="11"/>
      <c r="L77" s="12" t="s">
        <v>26</v>
      </c>
      <c r="M77" s="12" t="s">
        <v>23</v>
      </c>
      <c r="N77" s="8">
        <v>7575.4</v>
      </c>
      <c r="O77" s="8">
        <v>2790.4</v>
      </c>
      <c r="P77" s="8">
        <v>8990</v>
      </c>
      <c r="Q77" s="8">
        <v>67550.899999999994</v>
      </c>
      <c r="R77" s="8">
        <v>38888.199999999997</v>
      </c>
      <c r="S77" s="8">
        <v>39030.699999999997</v>
      </c>
    </row>
    <row r="78" spans="1:19">
      <c r="A78" s="5"/>
      <c r="B78" s="14"/>
      <c r="C78" s="10"/>
      <c r="D78" s="11"/>
      <c r="E78" s="11"/>
      <c r="F78" s="11"/>
      <c r="G78" s="11"/>
      <c r="H78" s="11"/>
      <c r="I78" s="11"/>
      <c r="J78" s="11"/>
      <c r="K78" s="11"/>
      <c r="L78" s="12" t="s">
        <v>26</v>
      </c>
      <c r="M78" s="12" t="s">
        <v>25</v>
      </c>
      <c r="N78" s="8">
        <v>0</v>
      </c>
      <c r="O78" s="8">
        <v>0</v>
      </c>
      <c r="P78" s="8">
        <v>7466.5</v>
      </c>
      <c r="Q78" s="8">
        <v>4855.6000000000004</v>
      </c>
      <c r="R78" s="8">
        <v>0</v>
      </c>
      <c r="S78" s="8">
        <v>0</v>
      </c>
    </row>
    <row r="79" spans="1:19">
      <c r="A79" s="5"/>
      <c r="B79" s="14"/>
      <c r="C79" s="10"/>
      <c r="D79" s="11"/>
      <c r="E79" s="11"/>
      <c r="F79" s="11"/>
      <c r="G79" s="11"/>
      <c r="H79" s="11"/>
      <c r="I79" s="11"/>
      <c r="J79" s="11"/>
      <c r="K79" s="11"/>
      <c r="L79" s="12" t="s">
        <v>27</v>
      </c>
      <c r="M79" s="12" t="s">
        <v>21</v>
      </c>
      <c r="N79" s="8">
        <v>1227393</v>
      </c>
      <c r="O79" s="8">
        <v>1224514.5</v>
      </c>
      <c r="P79" s="8">
        <v>1211770.1000000001</v>
      </c>
      <c r="Q79" s="8">
        <v>1308132.8999999999</v>
      </c>
      <c r="R79" s="8">
        <v>1539691.7</v>
      </c>
      <c r="S79" s="8">
        <v>1298703</v>
      </c>
    </row>
    <row r="80" spans="1:19">
      <c r="A80" s="5"/>
      <c r="B80" s="14"/>
      <c r="C80" s="10"/>
      <c r="D80" s="11"/>
      <c r="E80" s="11"/>
      <c r="F80" s="11"/>
      <c r="G80" s="11"/>
      <c r="H80" s="11"/>
      <c r="I80" s="11"/>
      <c r="J80" s="11"/>
      <c r="K80" s="11"/>
      <c r="L80" s="12" t="s">
        <v>27</v>
      </c>
      <c r="M80" s="12" t="s">
        <v>22</v>
      </c>
      <c r="N80" s="8">
        <v>2673880.9000000004</v>
      </c>
      <c r="O80" s="8">
        <v>2537046.2999999998</v>
      </c>
      <c r="P80" s="8">
        <v>4795768.4000000004</v>
      </c>
      <c r="Q80" s="8">
        <v>3108828.8000000003</v>
      </c>
      <c r="R80" s="8">
        <v>2004250.6</v>
      </c>
      <c r="S80" s="8">
        <v>1305017.8999999999</v>
      </c>
    </row>
    <row r="81" spans="1:19">
      <c r="A81" s="5"/>
      <c r="B81" s="14"/>
      <c r="C81" s="10"/>
      <c r="D81" s="11"/>
      <c r="E81" s="11"/>
      <c r="F81" s="11"/>
      <c r="G81" s="11"/>
      <c r="H81" s="11"/>
      <c r="I81" s="11"/>
      <c r="J81" s="11"/>
      <c r="K81" s="11"/>
      <c r="L81" s="12" t="s">
        <v>27</v>
      </c>
      <c r="M81" s="12" t="s">
        <v>23</v>
      </c>
      <c r="N81" s="8">
        <v>792258.7</v>
      </c>
      <c r="O81" s="8">
        <v>791882.8</v>
      </c>
      <c r="P81" s="8">
        <v>938939.8</v>
      </c>
      <c r="Q81" s="8">
        <v>1013563.9</v>
      </c>
      <c r="R81" s="8">
        <v>1112576.8999999999</v>
      </c>
      <c r="S81" s="8">
        <v>1174248.3</v>
      </c>
    </row>
    <row r="82" spans="1:19">
      <c r="A82" s="5"/>
      <c r="B82" s="14"/>
      <c r="C82" s="10"/>
      <c r="D82" s="11"/>
      <c r="E82" s="11"/>
      <c r="F82" s="11"/>
      <c r="G82" s="11"/>
      <c r="H82" s="11"/>
      <c r="I82" s="11"/>
      <c r="J82" s="11"/>
      <c r="K82" s="11"/>
      <c r="L82" s="12" t="s">
        <v>27</v>
      </c>
      <c r="M82" s="12" t="s">
        <v>27</v>
      </c>
      <c r="N82" s="8">
        <v>117774.40000000001</v>
      </c>
      <c r="O82" s="8">
        <v>117473.2</v>
      </c>
      <c r="P82" s="8">
        <v>187180.1</v>
      </c>
      <c r="Q82" s="8">
        <v>139098.79999999999</v>
      </c>
      <c r="R82" s="8">
        <v>142140.6</v>
      </c>
      <c r="S82" s="8">
        <v>146446</v>
      </c>
    </row>
    <row r="83" spans="1:19">
      <c r="A83" s="5"/>
      <c r="B83" s="14"/>
      <c r="C83" s="10"/>
      <c r="D83" s="11"/>
      <c r="E83" s="11"/>
      <c r="F83" s="11"/>
      <c r="G83" s="11"/>
      <c r="H83" s="11"/>
      <c r="I83" s="11"/>
      <c r="J83" s="11"/>
      <c r="K83" s="11"/>
      <c r="L83" s="12" t="s">
        <v>27</v>
      </c>
      <c r="M83" s="12" t="s">
        <v>30</v>
      </c>
      <c r="N83" s="8">
        <v>634689.30000000005</v>
      </c>
      <c r="O83" s="8">
        <v>629886.19999999995</v>
      </c>
      <c r="P83" s="8">
        <v>516760.3</v>
      </c>
      <c r="Q83" s="8">
        <v>867725.1</v>
      </c>
      <c r="R83" s="8">
        <v>784432.4</v>
      </c>
      <c r="S83" s="8">
        <v>668191.6</v>
      </c>
    </row>
    <row r="84" spans="1:19">
      <c r="A84" s="5"/>
      <c r="B84" s="14"/>
      <c r="C84" s="10"/>
      <c r="D84" s="11"/>
      <c r="E84" s="11"/>
      <c r="F84" s="11"/>
      <c r="G84" s="11"/>
      <c r="H84" s="11"/>
      <c r="I84" s="11"/>
      <c r="J84" s="11"/>
      <c r="K84" s="11"/>
      <c r="L84" s="12" t="s">
        <v>33</v>
      </c>
      <c r="M84" s="12" t="s">
        <v>21</v>
      </c>
      <c r="N84" s="8">
        <v>706701.4</v>
      </c>
      <c r="O84" s="8">
        <v>706660.6</v>
      </c>
      <c r="P84" s="8">
        <v>849128</v>
      </c>
      <c r="Q84" s="8">
        <v>916984.39999999991</v>
      </c>
      <c r="R84" s="8">
        <v>956238.6</v>
      </c>
      <c r="S84" s="8">
        <v>1012231.2999999999</v>
      </c>
    </row>
    <row r="85" spans="1:19" ht="16.5" customHeight="1">
      <c r="A85" s="5"/>
      <c r="B85" s="14"/>
      <c r="C85" s="10"/>
      <c r="D85" s="11"/>
      <c r="E85" s="11"/>
      <c r="F85" s="11"/>
      <c r="G85" s="11"/>
      <c r="H85" s="11"/>
      <c r="I85" s="11"/>
      <c r="J85" s="11"/>
      <c r="K85" s="11"/>
      <c r="L85" s="12" t="s">
        <v>33</v>
      </c>
      <c r="M85" s="12" t="s">
        <v>24</v>
      </c>
      <c r="N85" s="8">
        <v>0</v>
      </c>
      <c r="O85" s="8">
        <v>0</v>
      </c>
      <c r="P85" s="8">
        <v>0</v>
      </c>
      <c r="Q85" s="8">
        <v>0</v>
      </c>
      <c r="R85" s="8">
        <v>0</v>
      </c>
      <c r="S85" s="8">
        <v>0</v>
      </c>
    </row>
    <row r="86" spans="1:19" ht="16.5" customHeight="1">
      <c r="A86" s="5"/>
      <c r="B86" s="14"/>
      <c r="C86" s="10"/>
      <c r="D86" s="11"/>
      <c r="E86" s="11"/>
      <c r="F86" s="11"/>
      <c r="G86" s="11"/>
      <c r="H86" s="11"/>
      <c r="I86" s="11"/>
      <c r="J86" s="11"/>
      <c r="K86" s="11"/>
      <c r="L86" s="12" t="s">
        <v>31</v>
      </c>
      <c r="M86" s="12" t="s">
        <v>23</v>
      </c>
      <c r="N86" s="8">
        <v>0</v>
      </c>
      <c r="O86" s="8">
        <v>0</v>
      </c>
      <c r="P86" s="8">
        <v>0</v>
      </c>
      <c r="Q86" s="8">
        <v>0</v>
      </c>
      <c r="R86" s="8">
        <v>0</v>
      </c>
      <c r="S86" s="8">
        <v>0</v>
      </c>
    </row>
    <row r="87" spans="1:19" ht="16.5" customHeight="1">
      <c r="A87" s="5"/>
      <c r="B87" s="14"/>
      <c r="C87" s="10"/>
      <c r="D87" s="11"/>
      <c r="E87" s="11"/>
      <c r="F87" s="11"/>
      <c r="G87" s="11"/>
      <c r="H87" s="11"/>
      <c r="I87" s="11"/>
      <c r="J87" s="11"/>
      <c r="K87" s="11"/>
      <c r="L87" s="12" t="s">
        <v>28</v>
      </c>
      <c r="M87" s="12" t="s">
        <v>21</v>
      </c>
      <c r="N87" s="8">
        <v>0</v>
      </c>
      <c r="O87" s="8">
        <v>0</v>
      </c>
      <c r="P87" s="8">
        <v>11581.1</v>
      </c>
      <c r="Q87" s="8">
        <v>15099</v>
      </c>
      <c r="R87" s="8">
        <v>15699.2</v>
      </c>
      <c r="S87" s="8">
        <v>16323.100000000002</v>
      </c>
    </row>
    <row r="88" spans="1:19" ht="15.75" customHeight="1">
      <c r="A88" s="5"/>
      <c r="B88" s="14"/>
      <c r="C88" s="10"/>
      <c r="D88" s="11"/>
      <c r="E88" s="11"/>
      <c r="F88" s="11"/>
      <c r="G88" s="11"/>
      <c r="H88" s="11"/>
      <c r="I88" s="11"/>
      <c r="J88" s="11"/>
      <c r="K88" s="11"/>
      <c r="L88" s="12" t="s">
        <v>28</v>
      </c>
      <c r="M88" s="12" t="s">
        <v>22</v>
      </c>
      <c r="N88" s="8">
        <v>210612.9</v>
      </c>
      <c r="O88" s="8">
        <v>210431.69999999998</v>
      </c>
      <c r="P88" s="8">
        <v>191895</v>
      </c>
      <c r="Q88" s="8">
        <v>189315.1</v>
      </c>
      <c r="R88" s="8">
        <v>195162.6</v>
      </c>
      <c r="S88" s="8">
        <v>199230.8</v>
      </c>
    </row>
    <row r="89" spans="1:19" ht="14.25" customHeight="1">
      <c r="A89" s="5"/>
      <c r="B89" s="14"/>
      <c r="C89" s="10"/>
      <c r="D89" s="11"/>
      <c r="E89" s="11"/>
      <c r="F89" s="11"/>
      <c r="G89" s="11"/>
      <c r="H89" s="11"/>
      <c r="I89" s="11"/>
      <c r="J89" s="11"/>
      <c r="K89" s="11"/>
      <c r="L89" s="12" t="s">
        <v>28</v>
      </c>
      <c r="M89" s="12" t="s">
        <v>23</v>
      </c>
      <c r="N89" s="8">
        <v>457076.89999999997</v>
      </c>
      <c r="O89" s="8">
        <v>457076</v>
      </c>
      <c r="P89" s="8">
        <v>523594.5</v>
      </c>
      <c r="Q89" s="8">
        <v>633130.69999999995</v>
      </c>
      <c r="R89" s="8">
        <v>578014</v>
      </c>
      <c r="S89" s="8">
        <v>596152</v>
      </c>
    </row>
    <row r="90" spans="1:19">
      <c r="A90" s="5" t="s">
        <v>36</v>
      </c>
      <c r="B90" s="14"/>
      <c r="C90" s="10"/>
      <c r="D90" s="11"/>
      <c r="E90" s="11"/>
      <c r="F90" s="11"/>
      <c r="G90" s="11"/>
      <c r="H90" s="11"/>
      <c r="I90" s="11"/>
      <c r="J90" s="11"/>
      <c r="K90" s="11"/>
      <c r="L90" s="11"/>
      <c r="M90" s="11"/>
      <c r="N90" s="8"/>
      <c r="O90" s="8"/>
      <c r="P90" s="8"/>
      <c r="Q90" s="8"/>
      <c r="R90" s="8"/>
      <c r="S90" s="8"/>
    </row>
    <row r="91" spans="1:19" ht="76.5" customHeight="1">
      <c r="A91" s="5" t="s">
        <v>37</v>
      </c>
      <c r="B91" s="6">
        <v>2002</v>
      </c>
      <c r="C91" s="10"/>
      <c r="D91" s="11"/>
      <c r="E91" s="11"/>
      <c r="F91" s="11"/>
      <c r="G91" s="11"/>
      <c r="H91" s="11"/>
      <c r="I91" s="11"/>
      <c r="J91" s="11"/>
      <c r="K91" s="11"/>
      <c r="L91" s="11"/>
      <c r="M91" s="11"/>
      <c r="N91" s="8">
        <v>0</v>
      </c>
      <c r="O91" s="8">
        <v>0</v>
      </c>
      <c r="P91" s="8">
        <v>0</v>
      </c>
      <c r="Q91" s="8">
        <v>0</v>
      </c>
      <c r="R91" s="8">
        <v>0</v>
      </c>
      <c r="S91" s="8">
        <v>0</v>
      </c>
    </row>
    <row r="92" spans="1:19" ht="28.5" customHeight="1">
      <c r="A92" s="175" t="s">
        <v>493</v>
      </c>
      <c r="B92" s="6">
        <v>2003</v>
      </c>
      <c r="C92" s="10"/>
      <c r="D92" s="11"/>
      <c r="E92" s="11"/>
      <c r="F92" s="11"/>
      <c r="G92" s="11"/>
      <c r="H92" s="11"/>
      <c r="I92" s="11"/>
      <c r="J92" s="11"/>
      <c r="K92" s="11"/>
      <c r="L92" s="11"/>
      <c r="M92" s="11"/>
      <c r="N92" s="8">
        <v>0</v>
      </c>
      <c r="O92" s="8">
        <v>0</v>
      </c>
      <c r="P92" s="8">
        <v>0</v>
      </c>
      <c r="Q92" s="8">
        <v>0</v>
      </c>
      <c r="R92" s="8">
        <v>0</v>
      </c>
      <c r="S92" s="8">
        <v>0</v>
      </c>
    </row>
    <row r="93" spans="1:19" ht="128.25" customHeight="1">
      <c r="A93" s="5" t="s">
        <v>39</v>
      </c>
      <c r="B93" s="6">
        <v>2004</v>
      </c>
      <c r="C93" s="16" t="s">
        <v>562</v>
      </c>
      <c r="D93" s="5" t="s">
        <v>563</v>
      </c>
      <c r="E93" s="5" t="s">
        <v>564</v>
      </c>
      <c r="F93" s="5" t="s">
        <v>569</v>
      </c>
      <c r="G93" s="5" t="s">
        <v>570</v>
      </c>
      <c r="H93" s="5" t="s">
        <v>571</v>
      </c>
      <c r="I93" s="5" t="s">
        <v>586</v>
      </c>
      <c r="J93" s="5" t="s">
        <v>570</v>
      </c>
      <c r="K93" s="5" t="s">
        <v>603</v>
      </c>
      <c r="L93" s="12"/>
      <c r="M93" s="12"/>
      <c r="N93" s="8">
        <v>148300.69999999998</v>
      </c>
      <c r="O93" s="213">
        <v>122984.29999999999</v>
      </c>
      <c r="P93" s="213">
        <v>126479.90000000001</v>
      </c>
      <c r="Q93" s="213">
        <v>123051.29999999999</v>
      </c>
      <c r="R93" s="213">
        <v>119970.40000000001</v>
      </c>
      <c r="S93" s="213">
        <v>136452.1</v>
      </c>
    </row>
    <row r="94" spans="1:19" ht="103.5" customHeight="1">
      <c r="A94" s="211"/>
      <c r="B94" s="212"/>
      <c r="C94" s="214"/>
      <c r="D94" s="211"/>
      <c r="E94" s="211"/>
      <c r="F94" s="211"/>
      <c r="G94" s="211"/>
      <c r="H94" s="211"/>
      <c r="I94" s="211"/>
      <c r="J94" s="211"/>
      <c r="K94" s="211"/>
      <c r="L94" s="230" t="s">
        <v>21</v>
      </c>
      <c r="M94" s="230" t="s">
        <v>29</v>
      </c>
      <c r="N94" s="213">
        <v>148300.69999999998</v>
      </c>
      <c r="O94" s="213">
        <v>122984.29999999999</v>
      </c>
      <c r="P94" s="213">
        <v>125471.8</v>
      </c>
      <c r="Q94" s="213">
        <v>118939.79999999999</v>
      </c>
      <c r="R94" s="213">
        <v>117522.6</v>
      </c>
      <c r="S94" s="213">
        <v>122096.5</v>
      </c>
    </row>
    <row r="95" spans="1:19" ht="103.5" customHeight="1">
      <c r="A95" s="211"/>
      <c r="B95" s="212"/>
      <c r="C95" s="214"/>
      <c r="D95" s="211"/>
      <c r="E95" s="211"/>
      <c r="F95" s="211"/>
      <c r="G95" s="211"/>
      <c r="H95" s="211"/>
      <c r="I95" s="211"/>
      <c r="J95" s="211"/>
      <c r="K95" s="211"/>
      <c r="L95" s="230" t="s">
        <v>24</v>
      </c>
      <c r="M95" s="230" t="s">
        <v>25</v>
      </c>
      <c r="N95" s="213">
        <v>0</v>
      </c>
      <c r="O95" s="213">
        <v>0</v>
      </c>
      <c r="P95" s="213">
        <v>1008.1</v>
      </c>
      <c r="Q95" s="213">
        <v>2530.3000000000002</v>
      </c>
      <c r="R95" s="213">
        <v>2447.8000000000002</v>
      </c>
      <c r="S95" s="213">
        <v>2447.8000000000002</v>
      </c>
    </row>
    <row r="96" spans="1:19" ht="103.5" customHeight="1">
      <c r="A96" s="211"/>
      <c r="B96" s="212"/>
      <c r="C96" s="214"/>
      <c r="D96" s="211"/>
      <c r="E96" s="211"/>
      <c r="F96" s="211"/>
      <c r="G96" s="211"/>
      <c r="H96" s="211"/>
      <c r="I96" s="211"/>
      <c r="J96" s="211"/>
      <c r="K96" s="211"/>
      <c r="L96" s="230" t="s">
        <v>24</v>
      </c>
      <c r="M96" s="230" t="s">
        <v>34</v>
      </c>
      <c r="N96" s="213">
        <v>0</v>
      </c>
      <c r="O96" s="213">
        <v>0</v>
      </c>
      <c r="P96" s="213">
        <v>0</v>
      </c>
      <c r="Q96" s="213">
        <v>1581.2</v>
      </c>
      <c r="R96" s="213">
        <v>0</v>
      </c>
      <c r="S96" s="213">
        <v>11907.8</v>
      </c>
    </row>
    <row r="97" spans="1:19" ht="329.25" customHeight="1">
      <c r="A97" s="267" t="s">
        <v>41</v>
      </c>
      <c r="B97" s="268">
        <v>2005</v>
      </c>
      <c r="C97" s="275" t="s">
        <v>521</v>
      </c>
      <c r="D97" s="275" t="s">
        <v>522</v>
      </c>
      <c r="E97" s="275" t="s">
        <v>523</v>
      </c>
      <c r="F97" s="275" t="s">
        <v>486</v>
      </c>
      <c r="G97" s="275" t="s">
        <v>487</v>
      </c>
      <c r="H97" s="275" t="s">
        <v>42</v>
      </c>
      <c r="I97" s="275" t="s">
        <v>587</v>
      </c>
      <c r="J97" s="16" t="s">
        <v>605</v>
      </c>
      <c r="K97" s="16" t="s">
        <v>604</v>
      </c>
      <c r="L97" s="12" t="s">
        <v>25</v>
      </c>
      <c r="M97" s="12" t="s">
        <v>22</v>
      </c>
      <c r="N97" s="8">
        <v>1008703.5</v>
      </c>
      <c r="O97" s="8">
        <v>965684.6</v>
      </c>
      <c r="P97" s="8">
        <v>810923.1</v>
      </c>
      <c r="Q97" s="8">
        <v>2200709.4</v>
      </c>
      <c r="R97" s="8">
        <v>1330329.7</v>
      </c>
      <c r="S97" s="8">
        <v>1080676.7</v>
      </c>
    </row>
    <row r="98" spans="1:19" ht="360" customHeight="1">
      <c r="A98" s="267"/>
      <c r="B98" s="268"/>
      <c r="C98" s="275"/>
      <c r="D98" s="275"/>
      <c r="E98" s="275"/>
      <c r="F98" s="275"/>
      <c r="G98" s="275"/>
      <c r="H98" s="275"/>
      <c r="I98" s="275"/>
      <c r="J98" s="16"/>
      <c r="K98" s="16"/>
      <c r="L98" s="12"/>
      <c r="M98" s="12"/>
      <c r="N98" s="8"/>
      <c r="O98" s="8"/>
      <c r="P98" s="8"/>
      <c r="Q98" s="8"/>
      <c r="R98" s="8"/>
      <c r="S98" s="8"/>
    </row>
    <row r="99" spans="1:19" ht="66" customHeight="1">
      <c r="A99" s="5" t="s">
        <v>43</v>
      </c>
      <c r="B99" s="6">
        <v>2006</v>
      </c>
      <c r="C99" s="17"/>
      <c r="D99" s="16"/>
      <c r="E99" s="16"/>
      <c r="F99" s="16"/>
      <c r="G99" s="16"/>
      <c r="H99" s="16"/>
      <c r="I99" s="16"/>
      <c r="J99" s="16"/>
      <c r="K99" s="16"/>
      <c r="L99" s="12"/>
      <c r="M99" s="12"/>
      <c r="N99" s="8">
        <v>0</v>
      </c>
      <c r="O99" s="8">
        <v>0</v>
      </c>
      <c r="P99" s="8">
        <v>0</v>
      </c>
      <c r="Q99" s="8">
        <v>0</v>
      </c>
      <c r="R99" s="8">
        <v>0</v>
      </c>
      <c r="S99" s="8">
        <v>0</v>
      </c>
    </row>
    <row r="100" spans="1:19" ht="409.6" customHeight="1">
      <c r="A100" s="5" t="s">
        <v>44</v>
      </c>
      <c r="B100" s="6">
        <v>2007</v>
      </c>
      <c r="C100" s="17" t="s">
        <v>45</v>
      </c>
      <c r="D100" s="16" t="s">
        <v>46</v>
      </c>
      <c r="E100" s="16" t="s">
        <v>47</v>
      </c>
      <c r="F100" s="16" t="s">
        <v>539</v>
      </c>
      <c r="G100" s="16" t="s">
        <v>531</v>
      </c>
      <c r="H100" s="16" t="s">
        <v>577</v>
      </c>
      <c r="I100" s="18" t="s">
        <v>588</v>
      </c>
      <c r="J100" s="16" t="s">
        <v>607</v>
      </c>
      <c r="K100" s="16" t="s">
        <v>606</v>
      </c>
      <c r="L100" s="12" t="s">
        <v>24</v>
      </c>
      <c r="M100" s="12" t="s">
        <v>30</v>
      </c>
      <c r="N100" s="8">
        <v>3967922.9</v>
      </c>
      <c r="O100" s="8">
        <v>3795568.3</v>
      </c>
      <c r="P100" s="8">
        <v>4694727.3</v>
      </c>
      <c r="Q100" s="8">
        <v>1891473.5</v>
      </c>
      <c r="R100" s="8">
        <v>1567733.4</v>
      </c>
      <c r="S100" s="8">
        <v>1405252.2</v>
      </c>
    </row>
    <row r="101" spans="1:19" ht="409.6" customHeight="1">
      <c r="A101" s="267" t="s">
        <v>48</v>
      </c>
      <c r="B101" s="268">
        <v>2008</v>
      </c>
      <c r="C101" s="275" t="s">
        <v>565</v>
      </c>
      <c r="D101" s="19" t="s">
        <v>566</v>
      </c>
      <c r="E101" s="275" t="s">
        <v>567</v>
      </c>
      <c r="F101" s="275" t="s">
        <v>568</v>
      </c>
      <c r="G101" s="275" t="s">
        <v>572</v>
      </c>
      <c r="H101" s="275" t="s">
        <v>573</v>
      </c>
      <c r="I101" s="275" t="s">
        <v>589</v>
      </c>
      <c r="J101" s="275" t="s">
        <v>609</v>
      </c>
      <c r="K101" s="275" t="s">
        <v>608</v>
      </c>
      <c r="L101" s="20"/>
      <c r="M101" s="11"/>
      <c r="N101" s="8">
        <v>489000</v>
      </c>
      <c r="O101" s="8">
        <v>465382</v>
      </c>
      <c r="P101" s="8">
        <v>686626.5</v>
      </c>
      <c r="Q101" s="8">
        <v>731353.9</v>
      </c>
      <c r="R101" s="8">
        <v>462870.3</v>
      </c>
      <c r="S101" s="8">
        <v>477870.3</v>
      </c>
    </row>
    <row r="102" spans="1:19" ht="125.25" customHeight="1">
      <c r="A102" s="267"/>
      <c r="B102" s="268"/>
      <c r="C102" s="275"/>
      <c r="D102" s="21"/>
      <c r="E102" s="275"/>
      <c r="F102" s="275"/>
      <c r="G102" s="275"/>
      <c r="H102" s="275"/>
      <c r="I102" s="275"/>
      <c r="J102" s="275"/>
      <c r="K102" s="275"/>
      <c r="L102" s="12" t="s">
        <v>25</v>
      </c>
      <c r="M102" s="12" t="s">
        <v>21</v>
      </c>
      <c r="N102" s="8">
        <v>489000</v>
      </c>
      <c r="O102" s="8">
        <v>465382</v>
      </c>
      <c r="P102" s="8">
        <v>670313.9</v>
      </c>
      <c r="Q102" s="8">
        <v>731353.9</v>
      </c>
      <c r="R102" s="8">
        <v>462870.3</v>
      </c>
      <c r="S102" s="8">
        <v>477870.3</v>
      </c>
    </row>
    <row r="103" spans="1:19" ht="115.5" customHeight="1">
      <c r="A103" s="267"/>
      <c r="B103" s="268"/>
      <c r="C103" s="275"/>
      <c r="D103" s="22"/>
      <c r="E103" s="275"/>
      <c r="F103" s="275"/>
      <c r="G103" s="275"/>
      <c r="H103" s="275"/>
      <c r="I103" s="275"/>
      <c r="J103" s="275"/>
      <c r="K103" s="275"/>
      <c r="L103" s="12" t="s">
        <v>25</v>
      </c>
      <c r="M103" s="12" t="s">
        <v>25</v>
      </c>
      <c r="N103" s="8">
        <v>0</v>
      </c>
      <c r="O103" s="8">
        <v>0</v>
      </c>
      <c r="P103" s="8">
        <v>16312.6</v>
      </c>
      <c r="Q103" s="8">
        <v>0</v>
      </c>
      <c r="R103" s="8">
        <v>0</v>
      </c>
      <c r="S103" s="8">
        <v>0</v>
      </c>
    </row>
    <row r="104" spans="1:19" ht="278.25" customHeight="1">
      <c r="A104" s="267" t="s">
        <v>49</v>
      </c>
      <c r="B104" s="268">
        <v>2009</v>
      </c>
      <c r="C104" s="267" t="s">
        <v>50</v>
      </c>
      <c r="D104" s="267" t="s">
        <v>51</v>
      </c>
      <c r="E104" s="267" t="s">
        <v>52</v>
      </c>
      <c r="F104" s="267" t="s">
        <v>518</v>
      </c>
      <c r="G104" s="267" t="s">
        <v>519</v>
      </c>
      <c r="H104" s="267" t="s">
        <v>520</v>
      </c>
      <c r="I104" s="276" t="s">
        <v>590</v>
      </c>
      <c r="J104" s="267" t="s">
        <v>611</v>
      </c>
      <c r="K104" s="267" t="s">
        <v>610</v>
      </c>
      <c r="L104" s="12"/>
      <c r="M104" s="12"/>
      <c r="N104" s="8">
        <v>1508655.1</v>
      </c>
      <c r="O104" s="8">
        <v>1485881.3</v>
      </c>
      <c r="P104" s="8">
        <v>3006589.8</v>
      </c>
      <c r="Q104" s="8">
        <v>2035869.4</v>
      </c>
      <c r="R104" s="8">
        <v>1948072.2</v>
      </c>
      <c r="S104" s="8">
        <v>1948072.2</v>
      </c>
    </row>
    <row r="105" spans="1:19" ht="39.75" customHeight="1">
      <c r="A105" s="267"/>
      <c r="B105" s="268"/>
      <c r="C105" s="267"/>
      <c r="D105" s="267"/>
      <c r="E105" s="267"/>
      <c r="F105" s="267"/>
      <c r="G105" s="267"/>
      <c r="H105" s="267"/>
      <c r="I105" s="267"/>
      <c r="J105" s="267"/>
      <c r="K105" s="267"/>
      <c r="L105" s="12" t="s">
        <v>21</v>
      </c>
      <c r="M105" s="12" t="s">
        <v>29</v>
      </c>
      <c r="N105" s="8">
        <v>0</v>
      </c>
      <c r="O105" s="8">
        <v>0</v>
      </c>
      <c r="P105" s="8">
        <v>0</v>
      </c>
      <c r="Q105" s="8">
        <v>0</v>
      </c>
      <c r="R105" s="8">
        <v>0</v>
      </c>
      <c r="S105" s="8">
        <v>0</v>
      </c>
    </row>
    <row r="106" spans="1:19" ht="405.75" customHeight="1">
      <c r="A106" s="267"/>
      <c r="B106" s="268"/>
      <c r="C106" s="267"/>
      <c r="D106" s="267"/>
      <c r="E106" s="267"/>
      <c r="F106" s="267"/>
      <c r="G106" s="267"/>
      <c r="H106" s="267"/>
      <c r="I106" s="267"/>
      <c r="J106" s="267"/>
      <c r="K106" s="267"/>
      <c r="L106" s="12" t="s">
        <v>24</v>
      </c>
      <c r="M106" s="12" t="s">
        <v>33</v>
      </c>
      <c r="N106" s="8">
        <v>1508655.1</v>
      </c>
      <c r="O106" s="8">
        <v>1485881.3</v>
      </c>
      <c r="P106" s="8">
        <v>3006589.8</v>
      </c>
      <c r="Q106" s="8">
        <v>2035869.4</v>
      </c>
      <c r="R106" s="8">
        <v>1948072.2</v>
      </c>
      <c r="S106" s="8">
        <v>1948072.2</v>
      </c>
    </row>
    <row r="107" spans="1:19" ht="185.25" customHeight="1">
      <c r="A107" s="267" t="s">
        <v>53</v>
      </c>
      <c r="B107" s="268">
        <v>2010</v>
      </c>
      <c r="C107" s="23" t="s">
        <v>54</v>
      </c>
      <c r="D107" s="23" t="s">
        <v>55</v>
      </c>
      <c r="E107" s="23" t="s">
        <v>56</v>
      </c>
      <c r="F107" s="23" t="s">
        <v>57</v>
      </c>
      <c r="G107" s="23" t="s">
        <v>58</v>
      </c>
      <c r="H107" s="23" t="s">
        <v>59</v>
      </c>
      <c r="I107" s="233" t="s">
        <v>591</v>
      </c>
      <c r="J107" s="23" t="s">
        <v>613</v>
      </c>
      <c r="K107" s="23" t="s">
        <v>612</v>
      </c>
      <c r="L107" s="11"/>
      <c r="M107" s="11"/>
      <c r="N107" s="8">
        <v>36866.300000000003</v>
      </c>
      <c r="O107" s="8">
        <v>36493.5</v>
      </c>
      <c r="P107" s="8">
        <v>37992.199999999997</v>
      </c>
      <c r="Q107" s="8">
        <v>73955.899999999994</v>
      </c>
      <c r="R107" s="8">
        <v>56779.199999999997</v>
      </c>
      <c r="S107" s="8">
        <v>56779.3</v>
      </c>
    </row>
    <row r="108" spans="1:19" ht="112.5">
      <c r="A108" s="267"/>
      <c r="B108" s="268"/>
      <c r="C108" s="24"/>
      <c r="D108" s="24"/>
      <c r="E108" s="24"/>
      <c r="F108" s="24"/>
      <c r="G108" s="24"/>
      <c r="H108" s="24"/>
      <c r="I108" s="234" t="s">
        <v>614</v>
      </c>
      <c r="J108" s="24"/>
      <c r="K108" s="24"/>
      <c r="L108" s="12" t="s">
        <v>21</v>
      </c>
      <c r="M108" s="12" t="s">
        <v>29</v>
      </c>
      <c r="N108" s="8">
        <v>729.9</v>
      </c>
      <c r="O108" s="8">
        <v>729.9</v>
      </c>
      <c r="P108" s="8">
        <v>0</v>
      </c>
      <c r="Q108" s="8">
        <v>0</v>
      </c>
      <c r="R108" s="8">
        <v>0</v>
      </c>
      <c r="S108" s="8">
        <v>0</v>
      </c>
    </row>
    <row r="109" spans="1:19">
      <c r="A109" s="267"/>
      <c r="B109" s="268"/>
      <c r="C109" s="24"/>
      <c r="D109" s="24"/>
      <c r="E109" s="24"/>
      <c r="F109" s="24"/>
      <c r="G109" s="24"/>
      <c r="H109" s="24"/>
      <c r="I109" s="24"/>
      <c r="J109" s="24"/>
      <c r="K109" s="24"/>
      <c r="L109" s="12" t="s">
        <v>23</v>
      </c>
      <c r="M109" s="12" t="s">
        <v>32</v>
      </c>
      <c r="N109" s="8">
        <v>0</v>
      </c>
      <c r="O109" s="8">
        <v>0</v>
      </c>
      <c r="P109" s="8">
        <v>37992.199999999997</v>
      </c>
      <c r="Q109" s="8">
        <v>73955.899999999994</v>
      </c>
      <c r="R109" s="8">
        <v>56779.199999999997</v>
      </c>
      <c r="S109" s="8">
        <v>56779.3</v>
      </c>
    </row>
    <row r="110" spans="1:19">
      <c r="A110" s="267"/>
      <c r="B110" s="268"/>
      <c r="C110" s="24"/>
      <c r="D110" s="24"/>
      <c r="E110" s="24"/>
      <c r="F110" s="24"/>
      <c r="G110" s="24"/>
      <c r="H110" s="24"/>
      <c r="I110" s="24"/>
      <c r="J110" s="24"/>
      <c r="K110" s="24"/>
      <c r="L110" s="12" t="s">
        <v>24</v>
      </c>
      <c r="M110" s="12" t="s">
        <v>34</v>
      </c>
      <c r="N110" s="8">
        <v>36136.400000000001</v>
      </c>
      <c r="O110" s="8">
        <v>35763.599999999999</v>
      </c>
      <c r="P110" s="8">
        <v>0</v>
      </c>
      <c r="Q110" s="8">
        <v>0</v>
      </c>
      <c r="R110" s="8">
        <v>0</v>
      </c>
      <c r="S110" s="8">
        <v>0</v>
      </c>
    </row>
    <row r="111" spans="1:19">
      <c r="A111" s="267"/>
      <c r="B111" s="268"/>
      <c r="C111" s="25"/>
      <c r="D111" s="25"/>
      <c r="E111" s="25"/>
      <c r="F111" s="25"/>
      <c r="G111" s="25"/>
      <c r="H111" s="25"/>
      <c r="I111" s="25"/>
      <c r="J111" s="25"/>
      <c r="K111" s="25"/>
      <c r="L111" s="12" t="s">
        <v>27</v>
      </c>
      <c r="M111" s="12" t="s">
        <v>30</v>
      </c>
      <c r="N111" s="8">
        <v>0</v>
      </c>
      <c r="O111" s="8">
        <v>0</v>
      </c>
      <c r="P111" s="8">
        <v>0</v>
      </c>
      <c r="Q111" s="8">
        <v>0</v>
      </c>
      <c r="R111" s="8">
        <v>0</v>
      </c>
      <c r="S111" s="8">
        <v>0</v>
      </c>
    </row>
    <row r="112" spans="1:19" ht="124.5" customHeight="1">
      <c r="A112" s="5" t="s">
        <v>60</v>
      </c>
      <c r="B112" s="6">
        <v>2011</v>
      </c>
      <c r="C112" s="5"/>
      <c r="D112" s="5"/>
      <c r="E112" s="5"/>
      <c r="F112" s="5"/>
      <c r="G112" s="5"/>
      <c r="H112" s="5"/>
      <c r="I112" s="5"/>
      <c r="J112" s="5"/>
      <c r="K112" s="5"/>
      <c r="L112" s="11"/>
      <c r="M112" s="11"/>
      <c r="N112" s="8">
        <v>0</v>
      </c>
      <c r="O112" s="8">
        <v>0</v>
      </c>
      <c r="P112" s="8">
        <v>0</v>
      </c>
      <c r="Q112" s="8">
        <v>0</v>
      </c>
      <c r="R112" s="8">
        <v>0</v>
      </c>
      <c r="S112" s="8">
        <v>0</v>
      </c>
    </row>
    <row r="113" spans="1:19" ht="224.25" customHeight="1">
      <c r="A113" s="267" t="s">
        <v>61</v>
      </c>
      <c r="B113" s="268">
        <v>2012</v>
      </c>
      <c r="C113" s="23" t="s">
        <v>62</v>
      </c>
      <c r="D113" s="23" t="s">
        <v>63</v>
      </c>
      <c r="E113" s="23" t="s">
        <v>64</v>
      </c>
      <c r="F113" s="23" t="s">
        <v>65</v>
      </c>
      <c r="G113" s="23" t="s">
        <v>66</v>
      </c>
      <c r="H113" s="23" t="s">
        <v>67</v>
      </c>
      <c r="I113" s="261" t="s">
        <v>560</v>
      </c>
      <c r="J113" s="23" t="s">
        <v>561</v>
      </c>
      <c r="K113" s="23" t="s">
        <v>602</v>
      </c>
      <c r="L113" s="11"/>
      <c r="M113" s="11"/>
      <c r="N113" s="8">
        <v>20931.600000000002</v>
      </c>
      <c r="O113" s="8">
        <v>19349.2</v>
      </c>
      <c r="P113" s="8">
        <v>57201.8</v>
      </c>
      <c r="Q113" s="8">
        <v>17816.099999999999</v>
      </c>
      <c r="R113" s="8">
        <v>17816.099999999999</v>
      </c>
      <c r="S113" s="8">
        <v>17816.099999999999</v>
      </c>
    </row>
    <row r="114" spans="1:19" ht="16.5" customHeight="1">
      <c r="A114" s="267"/>
      <c r="B114" s="268"/>
      <c r="C114" s="24"/>
      <c r="D114" s="24"/>
      <c r="E114" s="24"/>
      <c r="F114" s="24"/>
      <c r="G114" s="24"/>
      <c r="H114" s="24"/>
      <c r="I114" s="261"/>
      <c r="J114" s="24"/>
      <c r="K114" s="24"/>
      <c r="L114" s="12" t="s">
        <v>21</v>
      </c>
      <c r="M114" s="12" t="s">
        <v>28</v>
      </c>
      <c r="N114" s="8">
        <v>0</v>
      </c>
      <c r="O114" s="8">
        <v>0</v>
      </c>
      <c r="P114" s="8">
        <v>0</v>
      </c>
      <c r="Q114" s="8">
        <v>0</v>
      </c>
      <c r="R114" s="8">
        <v>0</v>
      </c>
      <c r="S114" s="8">
        <v>0</v>
      </c>
    </row>
    <row r="115" spans="1:19">
      <c r="A115" s="267"/>
      <c r="B115" s="268"/>
      <c r="C115" s="24"/>
      <c r="D115" s="24"/>
      <c r="E115" s="24"/>
      <c r="F115" s="24"/>
      <c r="G115" s="24"/>
      <c r="H115" s="24"/>
      <c r="I115" s="261"/>
      <c r="J115" s="24"/>
      <c r="K115" s="24"/>
      <c r="L115" s="12" t="s">
        <v>21</v>
      </c>
      <c r="M115" s="12" t="s">
        <v>29</v>
      </c>
      <c r="N115" s="8">
        <v>3329.5</v>
      </c>
      <c r="O115" s="8">
        <v>3232.6</v>
      </c>
      <c r="P115" s="8">
        <v>776.9</v>
      </c>
      <c r="Q115" s="8">
        <v>0</v>
      </c>
      <c r="R115" s="8">
        <v>0</v>
      </c>
      <c r="S115" s="8">
        <v>0</v>
      </c>
    </row>
    <row r="116" spans="1:19">
      <c r="A116" s="267"/>
      <c r="B116" s="268"/>
      <c r="C116" s="24"/>
      <c r="D116" s="24"/>
      <c r="E116" s="24"/>
      <c r="F116" s="24"/>
      <c r="G116" s="24"/>
      <c r="H116" s="24"/>
      <c r="I116" s="261"/>
      <c r="J116" s="24"/>
      <c r="K116" s="24"/>
      <c r="L116" s="12" t="s">
        <v>23</v>
      </c>
      <c r="M116" s="12" t="s">
        <v>30</v>
      </c>
      <c r="N116" s="8">
        <v>0</v>
      </c>
      <c r="O116" s="8">
        <v>0</v>
      </c>
      <c r="P116" s="8">
        <v>0</v>
      </c>
      <c r="Q116" s="8">
        <v>0</v>
      </c>
      <c r="R116" s="8">
        <v>0</v>
      </c>
      <c r="S116" s="8">
        <v>0</v>
      </c>
    </row>
    <row r="117" spans="1:19">
      <c r="A117" s="267"/>
      <c r="B117" s="268"/>
      <c r="C117" s="24"/>
      <c r="D117" s="24"/>
      <c r="E117" s="24"/>
      <c r="F117" s="24"/>
      <c r="G117" s="24"/>
      <c r="H117" s="24"/>
      <c r="I117" s="261"/>
      <c r="J117" s="24"/>
      <c r="K117" s="24"/>
      <c r="L117" s="12" t="s">
        <v>23</v>
      </c>
      <c r="M117" s="12" t="s">
        <v>31</v>
      </c>
      <c r="N117" s="8">
        <v>5904.7</v>
      </c>
      <c r="O117" s="8">
        <v>5684.7</v>
      </c>
      <c r="P117" s="8">
        <v>5582.0999999999995</v>
      </c>
      <c r="Q117" s="8">
        <v>17816.099999999999</v>
      </c>
      <c r="R117" s="8">
        <v>17816.099999999999</v>
      </c>
      <c r="S117" s="8">
        <v>17816.099999999999</v>
      </c>
    </row>
    <row r="118" spans="1:19">
      <c r="A118" s="267"/>
      <c r="B118" s="268"/>
      <c r="C118" s="24"/>
      <c r="D118" s="24"/>
      <c r="E118" s="24"/>
      <c r="F118" s="24"/>
      <c r="G118" s="24"/>
      <c r="H118" s="24"/>
      <c r="I118" s="261"/>
      <c r="J118" s="24"/>
      <c r="K118" s="24"/>
      <c r="L118" s="12" t="s">
        <v>24</v>
      </c>
      <c r="M118" s="12" t="s">
        <v>33</v>
      </c>
      <c r="N118" s="8">
        <v>0</v>
      </c>
      <c r="O118" s="8">
        <v>0</v>
      </c>
      <c r="P118" s="8">
        <v>0</v>
      </c>
      <c r="Q118" s="8">
        <v>0</v>
      </c>
      <c r="R118" s="8">
        <v>0</v>
      </c>
      <c r="S118" s="8">
        <v>0</v>
      </c>
    </row>
    <row r="119" spans="1:19">
      <c r="A119" s="267"/>
      <c r="B119" s="268"/>
      <c r="C119" s="24"/>
      <c r="D119" s="24"/>
      <c r="E119" s="24"/>
      <c r="F119" s="24"/>
      <c r="G119" s="24"/>
      <c r="H119" s="24"/>
      <c r="I119" s="261"/>
      <c r="J119" s="24"/>
      <c r="K119" s="24"/>
      <c r="L119" s="12" t="s">
        <v>24</v>
      </c>
      <c r="M119" s="12" t="s">
        <v>30</v>
      </c>
      <c r="N119" s="8">
        <v>3820.1</v>
      </c>
      <c r="O119" s="8">
        <v>3820.1</v>
      </c>
      <c r="P119" s="8">
        <v>28599.200000000001</v>
      </c>
      <c r="Q119" s="8">
        <v>0</v>
      </c>
      <c r="R119" s="8">
        <v>0</v>
      </c>
      <c r="S119" s="8">
        <v>0</v>
      </c>
    </row>
    <row r="120" spans="1:19">
      <c r="A120" s="267"/>
      <c r="B120" s="268"/>
      <c r="C120" s="24"/>
      <c r="D120" s="24"/>
      <c r="E120" s="24"/>
      <c r="F120" s="24"/>
      <c r="G120" s="24"/>
      <c r="H120" s="24"/>
      <c r="I120" s="261"/>
      <c r="J120" s="24"/>
      <c r="K120" s="24"/>
      <c r="L120" s="12" t="s">
        <v>25</v>
      </c>
      <c r="M120" s="12" t="s">
        <v>21</v>
      </c>
      <c r="N120" s="8">
        <v>4766.8</v>
      </c>
      <c r="O120" s="8">
        <v>3501.3</v>
      </c>
      <c r="P120" s="8">
        <v>13682.4</v>
      </c>
      <c r="Q120" s="8">
        <v>0</v>
      </c>
      <c r="R120" s="8">
        <v>0</v>
      </c>
      <c r="S120" s="8">
        <v>0</v>
      </c>
    </row>
    <row r="121" spans="1:19">
      <c r="A121" s="267"/>
      <c r="B121" s="268"/>
      <c r="C121" s="24"/>
      <c r="D121" s="24"/>
      <c r="E121" s="24"/>
      <c r="F121" s="24"/>
      <c r="G121" s="24"/>
      <c r="H121" s="24"/>
      <c r="I121" s="261"/>
      <c r="J121" s="24"/>
      <c r="K121" s="24"/>
      <c r="L121" s="12" t="s">
        <v>25</v>
      </c>
      <c r="M121" s="12" t="s">
        <v>22</v>
      </c>
      <c r="N121" s="8">
        <v>3110.5</v>
      </c>
      <c r="O121" s="8">
        <v>3110.5</v>
      </c>
      <c r="P121" s="8">
        <v>8561.2000000000007</v>
      </c>
      <c r="Q121" s="8">
        <v>0</v>
      </c>
      <c r="R121" s="8">
        <v>0</v>
      </c>
      <c r="S121" s="8">
        <v>0</v>
      </c>
    </row>
    <row r="122" spans="1:19">
      <c r="A122" s="267"/>
      <c r="B122" s="268"/>
      <c r="C122" s="24"/>
      <c r="D122" s="24"/>
      <c r="E122" s="24"/>
      <c r="F122" s="24"/>
      <c r="G122" s="24"/>
      <c r="H122" s="24"/>
      <c r="I122" s="261"/>
      <c r="J122" s="24"/>
      <c r="K122" s="24"/>
      <c r="L122" s="12" t="s">
        <v>25</v>
      </c>
      <c r="M122" s="12" t="s">
        <v>23</v>
      </c>
      <c r="N122" s="8">
        <v>0</v>
      </c>
      <c r="O122" s="8">
        <v>0</v>
      </c>
      <c r="P122" s="8">
        <v>0</v>
      </c>
      <c r="Q122" s="8">
        <v>0</v>
      </c>
      <c r="R122" s="8">
        <v>0</v>
      </c>
      <c r="S122" s="8">
        <v>0</v>
      </c>
    </row>
    <row r="123" spans="1:19">
      <c r="A123" s="267"/>
      <c r="B123" s="268"/>
      <c r="C123" s="24"/>
      <c r="D123" s="24"/>
      <c r="E123" s="24"/>
      <c r="F123" s="24"/>
      <c r="G123" s="24"/>
      <c r="H123" s="24"/>
      <c r="I123" s="261"/>
      <c r="J123" s="24"/>
      <c r="K123" s="24"/>
      <c r="L123" s="12" t="s">
        <v>26</v>
      </c>
      <c r="M123" s="12" t="s">
        <v>22</v>
      </c>
      <c r="N123" s="8">
        <v>0</v>
      </c>
      <c r="O123" s="8">
        <v>0</v>
      </c>
      <c r="P123" s="8">
        <v>0</v>
      </c>
      <c r="Q123" s="8">
        <v>0</v>
      </c>
      <c r="R123" s="8">
        <v>0</v>
      </c>
      <c r="S123" s="8">
        <v>0</v>
      </c>
    </row>
    <row r="124" spans="1:19">
      <c r="A124" s="267"/>
      <c r="B124" s="268"/>
      <c r="C124" s="24"/>
      <c r="D124" s="24"/>
      <c r="E124" s="24"/>
      <c r="F124" s="24"/>
      <c r="G124" s="24"/>
      <c r="H124" s="24"/>
      <c r="I124" s="261"/>
      <c r="J124" s="24"/>
      <c r="K124" s="24"/>
      <c r="L124" s="12" t="s">
        <v>26</v>
      </c>
      <c r="M124" s="12" t="s">
        <v>23</v>
      </c>
      <c r="N124" s="8">
        <v>0</v>
      </c>
      <c r="O124" s="8">
        <v>0</v>
      </c>
      <c r="P124" s="8">
        <v>0</v>
      </c>
      <c r="Q124" s="8">
        <v>0</v>
      </c>
      <c r="R124" s="8">
        <v>0</v>
      </c>
      <c r="S124" s="8">
        <v>0</v>
      </c>
    </row>
    <row r="125" spans="1:19">
      <c r="A125" s="267"/>
      <c r="B125" s="268"/>
      <c r="C125" s="24"/>
      <c r="D125" s="24"/>
      <c r="E125" s="24"/>
      <c r="F125" s="24"/>
      <c r="G125" s="24"/>
      <c r="H125" s="24"/>
      <c r="I125" s="261"/>
      <c r="J125" s="24"/>
      <c r="K125" s="24"/>
      <c r="L125" s="12" t="s">
        <v>26</v>
      </c>
      <c r="M125" s="12" t="s">
        <v>25</v>
      </c>
      <c r="N125" s="8">
        <v>0</v>
      </c>
      <c r="O125" s="8">
        <v>0</v>
      </c>
      <c r="P125" s="8">
        <v>0</v>
      </c>
      <c r="Q125" s="8">
        <v>0</v>
      </c>
      <c r="R125" s="8">
        <v>0</v>
      </c>
      <c r="S125" s="8">
        <v>0</v>
      </c>
    </row>
    <row r="126" spans="1:19">
      <c r="A126" s="267"/>
      <c r="B126" s="268"/>
      <c r="C126" s="24"/>
      <c r="D126" s="24"/>
      <c r="E126" s="24"/>
      <c r="F126" s="24"/>
      <c r="G126" s="24"/>
      <c r="H126" s="24"/>
      <c r="I126" s="261"/>
      <c r="J126" s="24"/>
      <c r="K126" s="24"/>
      <c r="L126" s="12" t="s">
        <v>27</v>
      </c>
      <c r="M126" s="12" t="s">
        <v>22</v>
      </c>
      <c r="N126" s="8">
        <v>0</v>
      </c>
      <c r="O126" s="8">
        <v>0</v>
      </c>
      <c r="P126" s="8">
        <v>0</v>
      </c>
      <c r="Q126" s="8">
        <v>0</v>
      </c>
      <c r="R126" s="8">
        <v>0</v>
      </c>
      <c r="S126" s="8">
        <v>0</v>
      </c>
    </row>
    <row r="127" spans="1:19" ht="20.25" customHeight="1">
      <c r="A127" s="267"/>
      <c r="B127" s="268"/>
      <c r="C127" s="24"/>
      <c r="D127" s="24"/>
      <c r="E127" s="24"/>
      <c r="F127" s="24"/>
      <c r="G127" s="24"/>
      <c r="H127" s="24"/>
      <c r="I127" s="24"/>
      <c r="J127" s="24"/>
      <c r="K127" s="24"/>
      <c r="L127" s="12" t="s">
        <v>27</v>
      </c>
      <c r="M127" s="12" t="s">
        <v>27</v>
      </c>
      <c r="N127" s="8">
        <v>0</v>
      </c>
      <c r="O127" s="8">
        <v>0</v>
      </c>
      <c r="P127" s="8">
        <v>0</v>
      </c>
      <c r="Q127" s="8">
        <v>0</v>
      </c>
      <c r="R127" s="8">
        <v>0</v>
      </c>
      <c r="S127" s="8">
        <v>0</v>
      </c>
    </row>
    <row r="128" spans="1:19">
      <c r="A128" s="267"/>
      <c r="B128" s="268"/>
      <c r="C128" s="25"/>
      <c r="D128" s="25"/>
      <c r="E128" s="25"/>
      <c r="F128" s="25"/>
      <c r="G128" s="25"/>
      <c r="H128" s="25"/>
      <c r="I128" s="25"/>
      <c r="J128" s="25"/>
      <c r="K128" s="25"/>
      <c r="L128" s="12" t="s">
        <v>33</v>
      </c>
      <c r="M128" s="12" t="s">
        <v>21</v>
      </c>
      <c r="N128" s="8">
        <v>0</v>
      </c>
      <c r="O128" s="8">
        <v>0</v>
      </c>
      <c r="P128" s="8">
        <v>0</v>
      </c>
      <c r="Q128" s="8">
        <v>0</v>
      </c>
      <c r="R128" s="8">
        <v>0</v>
      </c>
      <c r="S128" s="8">
        <v>0</v>
      </c>
    </row>
    <row r="129" spans="1:19" ht="141.75" customHeight="1">
      <c r="A129" s="261" t="s">
        <v>68</v>
      </c>
      <c r="B129" s="263">
        <v>2013</v>
      </c>
      <c r="C129" s="259" t="s">
        <v>479</v>
      </c>
      <c r="D129" s="259" t="s">
        <v>480</v>
      </c>
      <c r="E129" s="259" t="s">
        <v>481</v>
      </c>
      <c r="F129" s="259" t="s">
        <v>57</v>
      </c>
      <c r="G129" s="278" t="s">
        <v>58</v>
      </c>
      <c r="H129" s="259" t="s">
        <v>59</v>
      </c>
      <c r="I129" s="259" t="s">
        <v>482</v>
      </c>
      <c r="J129" s="257" t="s">
        <v>506</v>
      </c>
      <c r="K129" s="259" t="s">
        <v>507</v>
      </c>
      <c r="L129" s="11"/>
      <c r="M129" s="11"/>
      <c r="N129" s="8">
        <v>4730</v>
      </c>
      <c r="O129" s="129">
        <v>4702.8999999999996</v>
      </c>
      <c r="P129" s="129">
        <v>6810.1</v>
      </c>
      <c r="Q129" s="129">
        <v>7593.6</v>
      </c>
      <c r="R129" s="129">
        <v>3640.8</v>
      </c>
      <c r="S129" s="129">
        <v>3640.8</v>
      </c>
    </row>
    <row r="130" spans="1:19" ht="15" customHeight="1">
      <c r="A130" s="262"/>
      <c r="B130" s="264"/>
      <c r="C130" s="260"/>
      <c r="D130" s="260"/>
      <c r="E130" s="260"/>
      <c r="F130" s="260"/>
      <c r="G130" s="279"/>
      <c r="H130" s="260"/>
      <c r="I130" s="260"/>
      <c r="J130" s="258"/>
      <c r="K130" s="260"/>
      <c r="L130" s="130" t="s">
        <v>23</v>
      </c>
      <c r="M130" s="130" t="s">
        <v>32</v>
      </c>
      <c r="N130" s="129">
        <v>4730</v>
      </c>
      <c r="O130" s="129">
        <v>4702.8999999999996</v>
      </c>
      <c r="P130" s="129">
        <v>6810.1</v>
      </c>
      <c r="Q130" s="129">
        <v>7593.6</v>
      </c>
      <c r="R130" s="129">
        <v>3640.8</v>
      </c>
      <c r="S130" s="129">
        <v>3640.8</v>
      </c>
    </row>
    <row r="131" spans="1:19" ht="51.75" customHeight="1">
      <c r="A131" s="5" t="s">
        <v>69</v>
      </c>
      <c r="B131" s="6">
        <v>2014</v>
      </c>
      <c r="C131" s="9"/>
      <c r="D131" s="26"/>
      <c r="E131" s="26"/>
      <c r="F131" s="26"/>
      <c r="G131" s="26"/>
      <c r="H131" s="26"/>
      <c r="I131" s="26"/>
      <c r="J131" s="26"/>
      <c r="K131" s="26"/>
      <c r="L131" s="11"/>
      <c r="M131" s="11"/>
      <c r="N131" s="8">
        <v>0</v>
      </c>
      <c r="O131" s="8">
        <v>0</v>
      </c>
      <c r="P131" s="8">
        <v>0</v>
      </c>
      <c r="Q131" s="8">
        <v>0</v>
      </c>
      <c r="R131" s="8">
        <v>0</v>
      </c>
      <c r="S131" s="8">
        <v>0</v>
      </c>
    </row>
    <row r="132" spans="1:19" ht="64.5" customHeight="1">
      <c r="A132" s="5" t="s">
        <v>70</v>
      </c>
      <c r="B132" s="6">
        <v>2015</v>
      </c>
      <c r="C132" s="9"/>
      <c r="D132" s="26"/>
      <c r="E132" s="26"/>
      <c r="F132" s="26"/>
      <c r="G132" s="26"/>
      <c r="H132" s="26"/>
      <c r="I132" s="26"/>
      <c r="J132" s="26"/>
      <c r="K132" s="26"/>
      <c r="L132" s="11"/>
      <c r="M132" s="11"/>
      <c r="N132" s="8">
        <v>0</v>
      </c>
      <c r="O132" s="8">
        <v>0</v>
      </c>
      <c r="P132" s="8">
        <v>0</v>
      </c>
      <c r="Q132" s="8">
        <v>0</v>
      </c>
      <c r="R132" s="8">
        <v>0</v>
      </c>
      <c r="S132" s="8">
        <v>0</v>
      </c>
    </row>
    <row r="133" spans="1:19" ht="64.5" customHeight="1">
      <c r="A133" s="5" t="s">
        <v>71</v>
      </c>
      <c r="B133" s="6">
        <v>2016</v>
      </c>
      <c r="C133" s="5" t="s">
        <v>72</v>
      </c>
      <c r="D133" s="5" t="s">
        <v>73</v>
      </c>
      <c r="E133" s="5" t="s">
        <v>74</v>
      </c>
      <c r="F133" s="5" t="s">
        <v>75</v>
      </c>
      <c r="G133" s="5" t="s">
        <v>58</v>
      </c>
      <c r="H133" s="5" t="s">
        <v>76</v>
      </c>
      <c r="I133" s="5" t="s">
        <v>77</v>
      </c>
      <c r="J133" s="5" t="s">
        <v>78</v>
      </c>
      <c r="K133" s="5" t="s">
        <v>79</v>
      </c>
      <c r="L133" s="12" t="s">
        <v>23</v>
      </c>
      <c r="M133" s="12" t="s">
        <v>31</v>
      </c>
      <c r="N133" s="8">
        <v>399</v>
      </c>
      <c r="O133" s="8">
        <v>399</v>
      </c>
      <c r="P133" s="8">
        <v>0</v>
      </c>
      <c r="Q133" s="8">
        <v>0</v>
      </c>
      <c r="R133" s="8">
        <v>0</v>
      </c>
      <c r="S133" s="8">
        <v>0</v>
      </c>
    </row>
    <row r="134" spans="1:19" ht="70.5" customHeight="1">
      <c r="A134" s="267" t="s">
        <v>80</v>
      </c>
      <c r="B134" s="268">
        <v>2017</v>
      </c>
      <c r="C134" s="267" t="s">
        <v>579</v>
      </c>
      <c r="D134" s="267" t="s">
        <v>580</v>
      </c>
      <c r="E134" s="267" t="s">
        <v>581</v>
      </c>
      <c r="F134" s="267" t="s">
        <v>578</v>
      </c>
      <c r="G134" s="277" t="s">
        <v>485</v>
      </c>
      <c r="H134" s="267" t="s">
        <v>582</v>
      </c>
      <c r="I134" s="267" t="s">
        <v>592</v>
      </c>
      <c r="J134" s="267" t="s">
        <v>527</v>
      </c>
      <c r="K134" s="267" t="s">
        <v>616</v>
      </c>
      <c r="L134" s="12"/>
      <c r="M134" s="12"/>
      <c r="N134" s="8">
        <v>7575.4</v>
      </c>
      <c r="O134" s="8">
        <v>2790.4</v>
      </c>
      <c r="P134" s="8">
        <v>16456.5</v>
      </c>
      <c r="Q134" s="8">
        <v>72406.5</v>
      </c>
      <c r="R134" s="8">
        <v>38888.199999999997</v>
      </c>
      <c r="S134" s="8">
        <v>39030.699999999997</v>
      </c>
    </row>
    <row r="135" spans="1:19" ht="18.75" customHeight="1">
      <c r="A135" s="267"/>
      <c r="B135" s="268"/>
      <c r="C135" s="267"/>
      <c r="D135" s="267"/>
      <c r="E135" s="267"/>
      <c r="F135" s="277"/>
      <c r="G135" s="277"/>
      <c r="H135" s="267"/>
      <c r="I135" s="267"/>
      <c r="J135" s="267"/>
      <c r="K135" s="267"/>
      <c r="L135" s="12" t="s">
        <v>26</v>
      </c>
      <c r="M135" s="12" t="s">
        <v>23</v>
      </c>
      <c r="N135" s="8">
        <v>7575.4</v>
      </c>
      <c r="O135" s="8">
        <v>2790.4</v>
      </c>
      <c r="P135" s="8">
        <v>8990</v>
      </c>
      <c r="Q135" s="8">
        <v>67550.899999999994</v>
      </c>
      <c r="R135" s="8">
        <v>38888.199999999997</v>
      </c>
      <c r="S135" s="8">
        <v>39030.699999999997</v>
      </c>
    </row>
    <row r="136" spans="1:19" ht="147.75" customHeight="1">
      <c r="A136" s="267"/>
      <c r="B136" s="268"/>
      <c r="C136" s="267"/>
      <c r="D136" s="267"/>
      <c r="E136" s="267"/>
      <c r="F136" s="277"/>
      <c r="G136" s="277"/>
      <c r="H136" s="267"/>
      <c r="I136" s="267"/>
      <c r="J136" s="267"/>
      <c r="K136" s="267"/>
      <c r="L136" s="12" t="s">
        <v>26</v>
      </c>
      <c r="M136" s="12" t="s">
        <v>25</v>
      </c>
      <c r="N136" s="8">
        <v>0</v>
      </c>
      <c r="O136" s="8">
        <v>0</v>
      </c>
      <c r="P136" s="8">
        <v>7466.5</v>
      </c>
      <c r="Q136" s="8">
        <v>4855.6000000000004</v>
      </c>
      <c r="R136" s="8">
        <v>0</v>
      </c>
      <c r="S136" s="8">
        <v>0</v>
      </c>
    </row>
    <row r="137" spans="1:19" ht="225.75" customHeight="1">
      <c r="A137" s="261" t="s">
        <v>81</v>
      </c>
      <c r="B137" s="268">
        <v>2018</v>
      </c>
      <c r="C137" s="23" t="s">
        <v>82</v>
      </c>
      <c r="D137" s="267" t="s">
        <v>83</v>
      </c>
      <c r="E137" s="267" t="s">
        <v>84</v>
      </c>
      <c r="F137" s="267" t="s">
        <v>583</v>
      </c>
      <c r="G137" s="267" t="s">
        <v>584</v>
      </c>
      <c r="H137" s="267" t="s">
        <v>585</v>
      </c>
      <c r="I137" s="267" t="s">
        <v>593</v>
      </c>
      <c r="J137" s="267" t="s">
        <v>618</v>
      </c>
      <c r="K137" s="267" t="s">
        <v>617</v>
      </c>
      <c r="L137" s="11"/>
      <c r="M137" s="11"/>
      <c r="N137" s="8">
        <v>5331288.2</v>
      </c>
      <c r="O137" s="8">
        <v>5186396.0999999996</v>
      </c>
      <c r="P137" s="8">
        <v>7467095.3999999994</v>
      </c>
      <c r="Q137" s="8">
        <v>6302992.1000000006</v>
      </c>
      <c r="R137" s="8">
        <v>5445693</v>
      </c>
      <c r="S137" s="8">
        <v>4450902.2</v>
      </c>
    </row>
    <row r="138" spans="1:19" ht="15" customHeight="1">
      <c r="A138" s="261"/>
      <c r="B138" s="268"/>
      <c r="C138" s="24"/>
      <c r="D138" s="267"/>
      <c r="E138" s="267"/>
      <c r="F138" s="267"/>
      <c r="G138" s="267"/>
      <c r="H138" s="267"/>
      <c r="I138" s="267"/>
      <c r="J138" s="267"/>
      <c r="K138" s="267"/>
      <c r="L138" s="12" t="s">
        <v>27</v>
      </c>
      <c r="M138" s="12" t="s">
        <v>21</v>
      </c>
      <c r="N138" s="8">
        <v>1227393</v>
      </c>
      <c r="O138" s="8">
        <v>1224514.5</v>
      </c>
      <c r="P138" s="8">
        <v>1211770.1000000001</v>
      </c>
      <c r="Q138" s="8">
        <v>1308132.8999999999</v>
      </c>
      <c r="R138" s="8">
        <v>1539691.7</v>
      </c>
      <c r="S138" s="8">
        <v>1298703</v>
      </c>
    </row>
    <row r="139" spans="1:19" ht="15.75" customHeight="1">
      <c r="A139" s="261"/>
      <c r="B139" s="268"/>
      <c r="C139" s="24"/>
      <c r="D139" s="267"/>
      <c r="E139" s="267"/>
      <c r="F139" s="267"/>
      <c r="G139" s="267"/>
      <c r="H139" s="267"/>
      <c r="I139" s="267"/>
      <c r="J139" s="267"/>
      <c r="K139" s="267"/>
      <c r="L139" s="12" t="s">
        <v>27</v>
      </c>
      <c r="M139" s="12" t="s">
        <v>22</v>
      </c>
      <c r="N139" s="8">
        <v>2673880.9000000004</v>
      </c>
      <c r="O139" s="8">
        <v>2537046.2999999998</v>
      </c>
      <c r="P139" s="8">
        <v>4795768.4000000004</v>
      </c>
      <c r="Q139" s="8">
        <v>3108828.8000000003</v>
      </c>
      <c r="R139" s="8">
        <v>2004250.6</v>
      </c>
      <c r="S139" s="8">
        <v>1305017.8999999999</v>
      </c>
    </row>
    <row r="140" spans="1:19" ht="15" customHeight="1">
      <c r="A140" s="261"/>
      <c r="B140" s="268"/>
      <c r="C140" s="24"/>
      <c r="D140" s="267"/>
      <c r="E140" s="267"/>
      <c r="F140" s="267"/>
      <c r="G140" s="267"/>
      <c r="H140" s="267"/>
      <c r="I140" s="267"/>
      <c r="J140" s="267"/>
      <c r="K140" s="267"/>
      <c r="L140" s="12" t="s">
        <v>27</v>
      </c>
      <c r="M140" s="12" t="s">
        <v>23</v>
      </c>
      <c r="N140" s="8">
        <v>792258.7</v>
      </c>
      <c r="O140" s="8">
        <v>791882.8</v>
      </c>
      <c r="P140" s="8">
        <v>938939.8</v>
      </c>
      <c r="Q140" s="8">
        <v>1013563.9</v>
      </c>
      <c r="R140" s="8">
        <v>1112576.8999999999</v>
      </c>
      <c r="S140" s="8">
        <v>1174248.3</v>
      </c>
    </row>
    <row r="141" spans="1:19" ht="15" customHeight="1">
      <c r="A141" s="261"/>
      <c r="B141" s="268"/>
      <c r="C141" s="24"/>
      <c r="D141" s="267"/>
      <c r="E141" s="267"/>
      <c r="F141" s="267"/>
      <c r="G141" s="267"/>
      <c r="H141" s="267"/>
      <c r="I141" s="267"/>
      <c r="J141" s="267"/>
      <c r="K141" s="267"/>
      <c r="L141" s="12" t="s">
        <v>27</v>
      </c>
      <c r="M141" s="12" t="s">
        <v>27</v>
      </c>
      <c r="N141" s="8">
        <v>3066.3</v>
      </c>
      <c r="O141" s="8">
        <v>3066.3</v>
      </c>
      <c r="P141" s="8">
        <v>3856.8</v>
      </c>
      <c r="Q141" s="8">
        <v>4741.3999999999996</v>
      </c>
      <c r="R141" s="8">
        <v>4741.3999999999996</v>
      </c>
      <c r="S141" s="8">
        <v>4741.3999999999996</v>
      </c>
    </row>
    <row r="142" spans="1:19" ht="220.5" customHeight="1">
      <c r="A142" s="261"/>
      <c r="B142" s="268"/>
      <c r="C142" s="25"/>
      <c r="D142" s="267"/>
      <c r="E142" s="267"/>
      <c r="F142" s="267"/>
      <c r="G142" s="267"/>
      <c r="H142" s="267"/>
      <c r="I142" s="267"/>
      <c r="J142" s="267"/>
      <c r="K142" s="267"/>
      <c r="L142" s="12" t="s">
        <v>27</v>
      </c>
      <c r="M142" s="12" t="s">
        <v>30</v>
      </c>
      <c r="N142" s="8">
        <v>634689.30000000005</v>
      </c>
      <c r="O142" s="8">
        <v>629886.19999999995</v>
      </c>
      <c r="P142" s="8">
        <v>516760.3</v>
      </c>
      <c r="Q142" s="8">
        <v>867725.1</v>
      </c>
      <c r="R142" s="8">
        <v>784432.4</v>
      </c>
      <c r="S142" s="8">
        <v>668191.6</v>
      </c>
    </row>
    <row r="143" spans="1:19" ht="174" customHeight="1">
      <c r="A143" s="5" t="s">
        <v>85</v>
      </c>
      <c r="B143" s="6">
        <v>2019</v>
      </c>
      <c r="C143" s="5"/>
      <c r="D143" s="5"/>
      <c r="E143" s="5"/>
      <c r="F143" s="5"/>
      <c r="G143" s="5"/>
      <c r="H143" s="5"/>
      <c r="I143" s="5"/>
      <c r="J143" s="5"/>
      <c r="K143" s="5"/>
      <c r="L143" s="11"/>
      <c r="M143" s="11"/>
      <c r="N143" s="8">
        <v>0</v>
      </c>
      <c r="O143" s="8">
        <v>0</v>
      </c>
      <c r="P143" s="8">
        <v>0</v>
      </c>
      <c r="Q143" s="8">
        <v>0</v>
      </c>
      <c r="R143" s="8">
        <v>0</v>
      </c>
      <c r="S143" s="8">
        <v>0</v>
      </c>
    </row>
    <row r="144" spans="1:19" ht="74.25" customHeight="1">
      <c r="A144" s="5" t="s">
        <v>86</v>
      </c>
      <c r="B144" s="6">
        <v>2020</v>
      </c>
      <c r="C144" s="5" t="s">
        <v>87</v>
      </c>
      <c r="D144" s="5" t="s">
        <v>88</v>
      </c>
      <c r="E144" s="5" t="s">
        <v>89</v>
      </c>
      <c r="F144" s="5"/>
      <c r="G144" s="5"/>
      <c r="H144" s="5"/>
      <c r="I144" s="27" t="s">
        <v>90</v>
      </c>
      <c r="J144" s="5" t="s">
        <v>91</v>
      </c>
      <c r="K144" s="27" t="s">
        <v>92</v>
      </c>
      <c r="L144" s="12" t="s">
        <v>21</v>
      </c>
      <c r="M144" s="12" t="s">
        <v>29</v>
      </c>
      <c r="N144" s="8">
        <v>0</v>
      </c>
      <c r="O144" s="8">
        <v>0</v>
      </c>
      <c r="P144" s="8">
        <v>0</v>
      </c>
      <c r="Q144" s="8">
        <v>0</v>
      </c>
      <c r="R144" s="8">
        <v>0</v>
      </c>
      <c r="S144" s="8">
        <v>0</v>
      </c>
    </row>
    <row r="145" spans="1:19" ht="153.75" customHeight="1">
      <c r="A145" s="5" t="s">
        <v>93</v>
      </c>
      <c r="B145" s="6">
        <v>2021</v>
      </c>
      <c r="C145" s="5" t="s">
        <v>94</v>
      </c>
      <c r="D145" s="5" t="s">
        <v>95</v>
      </c>
      <c r="E145" s="5" t="s">
        <v>96</v>
      </c>
      <c r="F145" s="5" t="s">
        <v>97</v>
      </c>
      <c r="G145" s="5" t="s">
        <v>78</v>
      </c>
      <c r="H145" s="5" t="s">
        <v>98</v>
      </c>
      <c r="I145" s="5" t="s">
        <v>494</v>
      </c>
      <c r="J145" s="5" t="s">
        <v>99</v>
      </c>
      <c r="K145" s="5" t="s">
        <v>100</v>
      </c>
      <c r="L145" s="12" t="s">
        <v>33</v>
      </c>
      <c r="M145" s="12" t="s">
        <v>21</v>
      </c>
      <c r="N145" s="8">
        <v>198732.5</v>
      </c>
      <c r="O145" s="8">
        <v>198691.8</v>
      </c>
      <c r="P145" s="8">
        <v>244000.2</v>
      </c>
      <c r="Q145" s="8">
        <v>262343.8</v>
      </c>
      <c r="R145" s="8">
        <v>281445.5</v>
      </c>
      <c r="S145" s="8">
        <v>299344.90000000002</v>
      </c>
    </row>
    <row r="146" spans="1:19" ht="149.25" customHeight="1">
      <c r="A146" s="5" t="s">
        <v>101</v>
      </c>
      <c r="B146" s="6">
        <v>2022</v>
      </c>
      <c r="C146" s="5" t="s">
        <v>94</v>
      </c>
      <c r="D146" s="5" t="s">
        <v>102</v>
      </c>
      <c r="E146" s="5" t="s">
        <v>96</v>
      </c>
      <c r="F146" s="5"/>
      <c r="G146" s="5"/>
      <c r="H146" s="5"/>
      <c r="I146" s="5" t="s">
        <v>495</v>
      </c>
      <c r="J146" s="5" t="s">
        <v>496</v>
      </c>
      <c r="K146" s="5" t="s">
        <v>497</v>
      </c>
      <c r="L146" s="12" t="s">
        <v>33</v>
      </c>
      <c r="M146" s="12" t="s">
        <v>21</v>
      </c>
      <c r="N146" s="8">
        <v>507915.8</v>
      </c>
      <c r="O146" s="8">
        <v>507915.7</v>
      </c>
      <c r="P146" s="8">
        <v>605027.80000000005</v>
      </c>
      <c r="Q146" s="8">
        <v>654490.6</v>
      </c>
      <c r="R146" s="8">
        <v>674637.1</v>
      </c>
      <c r="S146" s="8">
        <v>712724.2</v>
      </c>
    </row>
    <row r="147" spans="1:19" ht="63.75" customHeight="1">
      <c r="A147" s="5" t="s">
        <v>103</v>
      </c>
      <c r="B147" s="6">
        <v>2023</v>
      </c>
      <c r="C147" s="5"/>
      <c r="D147" s="5"/>
      <c r="E147" s="5"/>
      <c r="F147" s="5"/>
      <c r="G147" s="5"/>
      <c r="H147" s="5"/>
      <c r="I147" s="5"/>
      <c r="J147" s="5"/>
      <c r="K147" s="5"/>
      <c r="L147" s="11"/>
      <c r="M147" s="11"/>
      <c r="N147" s="8">
        <v>0</v>
      </c>
      <c r="O147" s="8">
        <v>0</v>
      </c>
      <c r="P147" s="8">
        <v>0</v>
      </c>
      <c r="Q147" s="8">
        <v>0</v>
      </c>
      <c r="R147" s="8">
        <v>0</v>
      </c>
      <c r="S147" s="8">
        <v>0</v>
      </c>
    </row>
    <row r="148" spans="1:19" ht="100.5" customHeight="1">
      <c r="A148" s="5" t="s">
        <v>104</v>
      </c>
      <c r="B148" s="6">
        <v>2024</v>
      </c>
      <c r="C148" s="5" t="s">
        <v>483</v>
      </c>
      <c r="D148" s="5"/>
      <c r="E148" s="5" t="s">
        <v>484</v>
      </c>
      <c r="F148" s="5"/>
      <c r="G148" s="5"/>
      <c r="H148" s="5"/>
      <c r="I148" s="5" t="s">
        <v>594</v>
      </c>
      <c r="J148" s="5" t="s">
        <v>620</v>
      </c>
      <c r="K148" s="5" t="s">
        <v>619</v>
      </c>
      <c r="L148" s="173" t="s">
        <v>21</v>
      </c>
      <c r="M148" s="173" t="s">
        <v>29</v>
      </c>
      <c r="N148" s="255">
        <v>0</v>
      </c>
      <c r="O148" s="255">
        <v>0</v>
      </c>
      <c r="P148" s="255">
        <v>970</v>
      </c>
      <c r="Q148" s="8">
        <v>6012</v>
      </c>
      <c r="R148" s="255">
        <v>0</v>
      </c>
      <c r="S148" s="255">
        <v>0</v>
      </c>
    </row>
    <row r="149" spans="1:19" ht="123.75" customHeight="1">
      <c r="A149" s="267" t="s">
        <v>105</v>
      </c>
      <c r="B149" s="268">
        <v>2025</v>
      </c>
      <c r="C149" s="23" t="s">
        <v>532</v>
      </c>
      <c r="D149" s="267" t="s">
        <v>533</v>
      </c>
      <c r="E149" s="267" t="s">
        <v>534</v>
      </c>
      <c r="F149" s="267" t="s">
        <v>540</v>
      </c>
      <c r="G149" s="267" t="s">
        <v>535</v>
      </c>
      <c r="H149" s="267" t="s">
        <v>538</v>
      </c>
      <c r="I149" s="267" t="s">
        <v>595</v>
      </c>
      <c r="J149" s="267" t="s">
        <v>622</v>
      </c>
      <c r="K149" s="267" t="s">
        <v>621</v>
      </c>
      <c r="L149" s="11"/>
      <c r="M149" s="11"/>
      <c r="N149" s="8">
        <v>665689.79999999993</v>
      </c>
      <c r="O149" s="8">
        <v>665508.19999999995</v>
      </c>
      <c r="P149" s="8">
        <v>725070.6</v>
      </c>
      <c r="Q149" s="8">
        <v>834544.79999999993</v>
      </c>
      <c r="R149" s="8">
        <v>785875.8</v>
      </c>
      <c r="S149" s="8">
        <v>808705.9</v>
      </c>
    </row>
    <row r="150" spans="1:19" ht="12.75" customHeight="1">
      <c r="A150" s="267"/>
      <c r="B150" s="268"/>
      <c r="C150" s="24"/>
      <c r="D150" s="267"/>
      <c r="E150" s="267"/>
      <c r="F150" s="267"/>
      <c r="G150" s="267"/>
      <c r="H150" s="267"/>
      <c r="I150" s="267"/>
      <c r="J150" s="267"/>
      <c r="K150" s="267"/>
      <c r="L150" s="12" t="s">
        <v>28</v>
      </c>
      <c r="M150" s="12" t="s">
        <v>21</v>
      </c>
      <c r="N150" s="172">
        <v>0</v>
      </c>
      <c r="O150" s="172">
        <v>0</v>
      </c>
      <c r="P150" s="172">
        <v>11581.1</v>
      </c>
      <c r="Q150" s="8">
        <v>15099</v>
      </c>
      <c r="R150" s="172">
        <v>15699.2</v>
      </c>
      <c r="S150" s="172">
        <v>16323.100000000002</v>
      </c>
    </row>
    <row r="151" spans="1:19" ht="49.9" customHeight="1">
      <c r="A151" s="267"/>
      <c r="B151" s="268"/>
      <c r="C151" s="24"/>
      <c r="D151" s="267"/>
      <c r="E151" s="267"/>
      <c r="F151" s="267"/>
      <c r="G151" s="267"/>
      <c r="H151" s="267"/>
      <c r="I151" s="267"/>
      <c r="J151" s="267"/>
      <c r="K151" s="267"/>
      <c r="L151" s="12" t="s">
        <v>28</v>
      </c>
      <c r="M151" s="12" t="s">
        <v>22</v>
      </c>
      <c r="N151" s="8">
        <v>208612.9</v>
      </c>
      <c r="O151" s="8">
        <v>208432.19999999998</v>
      </c>
      <c r="P151" s="8">
        <v>189895</v>
      </c>
      <c r="Q151" s="8">
        <v>186315.1</v>
      </c>
      <c r="R151" s="8">
        <v>192162.6</v>
      </c>
      <c r="S151" s="8">
        <v>196230.8</v>
      </c>
    </row>
    <row r="152" spans="1:19" ht="245.25" customHeight="1">
      <c r="A152" s="267"/>
      <c r="B152" s="268"/>
      <c r="C152" s="25"/>
      <c r="D152" s="267"/>
      <c r="E152" s="267"/>
      <c r="F152" s="267"/>
      <c r="G152" s="267"/>
      <c r="H152" s="267"/>
      <c r="I152" s="267"/>
      <c r="J152" s="267"/>
      <c r="K152" s="267"/>
      <c r="L152" s="12" t="s">
        <v>28</v>
      </c>
      <c r="M152" s="12" t="s">
        <v>23</v>
      </c>
      <c r="N152" s="8">
        <v>457076.89999999997</v>
      </c>
      <c r="O152" s="8">
        <v>457076</v>
      </c>
      <c r="P152" s="8">
        <v>523594.5</v>
      </c>
      <c r="Q152" s="8">
        <v>633130.69999999995</v>
      </c>
      <c r="R152" s="8">
        <v>578014</v>
      </c>
      <c r="S152" s="8">
        <v>596152</v>
      </c>
    </row>
    <row r="153" spans="1:19" ht="36" customHeight="1">
      <c r="A153" s="267" t="s">
        <v>106</v>
      </c>
      <c r="B153" s="289">
        <v>2026</v>
      </c>
      <c r="C153" s="267" t="s">
        <v>40</v>
      </c>
      <c r="D153" s="267" t="s">
        <v>107</v>
      </c>
      <c r="E153" s="267" t="s">
        <v>108</v>
      </c>
      <c r="F153" s="290" t="s">
        <v>528</v>
      </c>
      <c r="G153" s="267" t="s">
        <v>58</v>
      </c>
      <c r="H153" s="267" t="s">
        <v>529</v>
      </c>
      <c r="I153" s="267" t="s">
        <v>596</v>
      </c>
      <c r="J153" s="267" t="s">
        <v>615</v>
      </c>
      <c r="K153" s="267" t="s">
        <v>623</v>
      </c>
      <c r="L153" s="283" t="s">
        <v>25</v>
      </c>
      <c r="M153" s="283" t="s">
        <v>23</v>
      </c>
      <c r="N153" s="280">
        <v>0</v>
      </c>
      <c r="O153" s="280">
        <v>0</v>
      </c>
      <c r="P153" s="284">
        <v>124057.1</v>
      </c>
      <c r="Q153" s="280">
        <v>97402.3</v>
      </c>
      <c r="R153" s="280">
        <v>2293</v>
      </c>
      <c r="S153" s="280">
        <v>2293</v>
      </c>
    </row>
    <row r="154" spans="1:19" ht="29.25" customHeight="1">
      <c r="A154" s="267"/>
      <c r="B154" s="289"/>
      <c r="C154" s="267"/>
      <c r="D154" s="267"/>
      <c r="E154" s="267"/>
      <c r="F154" s="290"/>
      <c r="G154" s="267"/>
      <c r="H154" s="267"/>
      <c r="I154" s="267"/>
      <c r="J154" s="267"/>
      <c r="K154" s="267"/>
      <c r="L154" s="283"/>
      <c r="M154" s="283"/>
      <c r="N154" s="280"/>
      <c r="O154" s="280"/>
      <c r="P154" s="285"/>
      <c r="Q154" s="280"/>
      <c r="R154" s="280"/>
      <c r="S154" s="280"/>
    </row>
    <row r="155" spans="1:19" ht="63.75" customHeight="1">
      <c r="A155" s="5" t="s">
        <v>109</v>
      </c>
      <c r="B155" s="14">
        <v>2027</v>
      </c>
      <c r="C155" s="5" t="s">
        <v>110</v>
      </c>
      <c r="D155" s="5" t="s">
        <v>111</v>
      </c>
      <c r="E155" s="5" t="s">
        <v>112</v>
      </c>
      <c r="F155" s="5" t="s">
        <v>113</v>
      </c>
      <c r="G155" s="5" t="s">
        <v>58</v>
      </c>
      <c r="H155" s="5" t="s">
        <v>114</v>
      </c>
      <c r="I155" s="5" t="s">
        <v>115</v>
      </c>
      <c r="J155" s="5" t="s">
        <v>508</v>
      </c>
      <c r="K155" s="5" t="s">
        <v>116</v>
      </c>
      <c r="L155" s="12" t="s">
        <v>21</v>
      </c>
      <c r="M155" s="12" t="s">
        <v>29</v>
      </c>
      <c r="N155" s="8">
        <v>29860.7</v>
      </c>
      <c r="O155" s="8">
        <v>29339.5</v>
      </c>
      <c r="P155" s="8">
        <v>37476.9</v>
      </c>
      <c r="Q155" s="8">
        <v>42895.5</v>
      </c>
      <c r="R155" s="8">
        <v>44250.8</v>
      </c>
      <c r="S155" s="8">
        <v>46020.9</v>
      </c>
    </row>
    <row r="156" spans="1:19" ht="109.5" customHeight="1">
      <c r="A156" s="267" t="s">
        <v>117</v>
      </c>
      <c r="B156" s="268">
        <v>2028</v>
      </c>
      <c r="C156" s="23" t="s">
        <v>118</v>
      </c>
      <c r="D156" s="267" t="s">
        <v>119</v>
      </c>
      <c r="E156" s="267" t="s">
        <v>120</v>
      </c>
      <c r="F156" s="23"/>
      <c r="G156" s="267"/>
      <c r="H156" s="23"/>
      <c r="I156" s="24" t="s">
        <v>597</v>
      </c>
      <c r="J156" s="267" t="s">
        <v>99</v>
      </c>
      <c r="K156" s="24" t="s">
        <v>624</v>
      </c>
      <c r="L156" s="11"/>
      <c r="M156" s="11"/>
      <c r="N156" s="8">
        <v>33921.800000000003</v>
      </c>
      <c r="O156" s="8">
        <v>33107</v>
      </c>
      <c r="P156" s="8">
        <v>62939.5</v>
      </c>
      <c r="Q156" s="8">
        <v>46719.4</v>
      </c>
      <c r="R156" s="8">
        <v>48559.4</v>
      </c>
      <c r="S156" s="8">
        <v>50473</v>
      </c>
    </row>
    <row r="157" spans="1:19" ht="20.25" customHeight="1">
      <c r="A157" s="267"/>
      <c r="B157" s="268"/>
      <c r="C157" s="24"/>
      <c r="D157" s="267"/>
      <c r="E157" s="267"/>
      <c r="F157" s="24"/>
      <c r="G157" s="267"/>
      <c r="H157" s="24"/>
      <c r="I157" s="281"/>
      <c r="J157" s="267"/>
      <c r="K157" s="282"/>
      <c r="L157" s="12" t="s">
        <v>21</v>
      </c>
      <c r="M157" s="12" t="s">
        <v>29</v>
      </c>
      <c r="N157" s="8">
        <v>594</v>
      </c>
      <c r="O157" s="8">
        <v>412.5</v>
      </c>
      <c r="P157" s="8">
        <v>594</v>
      </c>
      <c r="Q157" s="8">
        <v>719.4</v>
      </c>
      <c r="R157" s="8">
        <v>719.4</v>
      </c>
      <c r="S157" s="8">
        <v>719.4</v>
      </c>
    </row>
    <row r="158" spans="1:19" ht="19.5" customHeight="1">
      <c r="A158" s="267"/>
      <c r="B158" s="268"/>
      <c r="C158" s="24"/>
      <c r="D158" s="267"/>
      <c r="E158" s="267"/>
      <c r="F158" s="24"/>
      <c r="G158" s="267"/>
      <c r="H158" s="24"/>
      <c r="I158" s="281"/>
      <c r="J158" s="267"/>
      <c r="K158" s="282"/>
      <c r="L158" s="12" t="s">
        <v>25</v>
      </c>
      <c r="M158" s="12" t="s">
        <v>23</v>
      </c>
      <c r="N158" s="8">
        <v>33327.800000000003</v>
      </c>
      <c r="O158" s="8">
        <v>32694.5</v>
      </c>
      <c r="P158" s="8">
        <v>62345.5</v>
      </c>
      <c r="Q158" s="8">
        <v>46000</v>
      </c>
      <c r="R158" s="8">
        <v>47840</v>
      </c>
      <c r="S158" s="8">
        <v>49753.599999999999</v>
      </c>
    </row>
    <row r="159" spans="1:19" ht="17.45" customHeight="1">
      <c r="A159" s="267"/>
      <c r="B159" s="268"/>
      <c r="C159" s="25"/>
      <c r="D159" s="267"/>
      <c r="E159" s="267"/>
      <c r="F159" s="25"/>
      <c r="G159" s="267"/>
      <c r="H159" s="25"/>
      <c r="I159" s="25"/>
      <c r="J159" s="267"/>
      <c r="K159" s="282"/>
      <c r="L159" s="12" t="s">
        <v>31</v>
      </c>
      <c r="M159" s="12" t="s">
        <v>23</v>
      </c>
      <c r="N159" s="8">
        <v>0</v>
      </c>
      <c r="O159" s="8">
        <v>0</v>
      </c>
      <c r="P159" s="8">
        <v>0</v>
      </c>
      <c r="Q159" s="8">
        <v>0</v>
      </c>
      <c r="R159" s="8">
        <v>0</v>
      </c>
      <c r="S159" s="8">
        <v>0</v>
      </c>
    </row>
    <row r="160" spans="1:19" ht="63.75" customHeight="1">
      <c r="A160" s="5" t="s">
        <v>121</v>
      </c>
      <c r="B160" s="6">
        <v>2029</v>
      </c>
      <c r="C160" s="5"/>
      <c r="D160" s="5"/>
      <c r="E160" s="5"/>
      <c r="F160" s="5"/>
      <c r="G160" s="5"/>
      <c r="H160" s="5"/>
      <c r="I160" s="5"/>
      <c r="J160" s="5"/>
      <c r="K160" s="5"/>
      <c r="L160" s="12" t="s">
        <v>26</v>
      </c>
      <c r="M160" s="12" t="s">
        <v>25</v>
      </c>
      <c r="N160" s="8">
        <v>0</v>
      </c>
      <c r="O160" s="8">
        <v>0</v>
      </c>
      <c r="P160" s="8">
        <v>0</v>
      </c>
      <c r="Q160" s="8">
        <v>0</v>
      </c>
      <c r="R160" s="8">
        <v>0</v>
      </c>
      <c r="S160" s="8">
        <v>0</v>
      </c>
    </row>
    <row r="161" spans="1:19" ht="308.25" customHeight="1">
      <c r="A161" s="267" t="s">
        <v>122</v>
      </c>
      <c r="B161" s="268">
        <v>2030</v>
      </c>
      <c r="C161" s="23" t="s">
        <v>524</v>
      </c>
      <c r="D161" s="267" t="s">
        <v>525</v>
      </c>
      <c r="E161" s="267" t="s">
        <v>526</v>
      </c>
      <c r="F161" s="267" t="s">
        <v>574</v>
      </c>
      <c r="G161" s="267" t="s">
        <v>575</v>
      </c>
      <c r="H161" s="267" t="s">
        <v>576</v>
      </c>
      <c r="I161" s="267" t="s">
        <v>598</v>
      </c>
      <c r="J161" s="267" t="s">
        <v>626</v>
      </c>
      <c r="K161" s="267" t="s">
        <v>625</v>
      </c>
      <c r="L161" s="11"/>
      <c r="M161" s="11"/>
      <c r="N161" s="8">
        <v>3131608.0999999996</v>
      </c>
      <c r="O161" s="8">
        <v>3087384.8</v>
      </c>
      <c r="P161" s="8">
        <v>3762115.6</v>
      </c>
      <c r="Q161" s="8">
        <v>3053834.1</v>
      </c>
      <c r="R161" s="8">
        <v>3097882.7</v>
      </c>
      <c r="S161" s="8">
        <v>3205044.7</v>
      </c>
    </row>
    <row r="162" spans="1:19" ht="14.25" customHeight="1">
      <c r="A162" s="267"/>
      <c r="B162" s="268"/>
      <c r="C162" s="24"/>
      <c r="D162" s="267"/>
      <c r="E162" s="267"/>
      <c r="F162" s="267"/>
      <c r="G162" s="267"/>
      <c r="H162" s="267"/>
      <c r="I162" s="267"/>
      <c r="J162" s="267"/>
      <c r="K162" s="267"/>
      <c r="L162" s="12" t="s">
        <v>24</v>
      </c>
      <c r="M162" s="12" t="s">
        <v>25</v>
      </c>
      <c r="N162" s="8">
        <v>1528.8</v>
      </c>
      <c r="O162" s="8">
        <v>1296.8</v>
      </c>
      <c r="P162" s="8">
        <v>356.9</v>
      </c>
      <c r="Q162" s="8">
        <v>0</v>
      </c>
      <c r="R162" s="8">
        <v>0</v>
      </c>
      <c r="S162" s="8">
        <v>0</v>
      </c>
    </row>
    <row r="163" spans="1:19">
      <c r="A163" s="267"/>
      <c r="B163" s="268"/>
      <c r="C163" s="24"/>
      <c r="D163" s="267"/>
      <c r="E163" s="267"/>
      <c r="F163" s="267"/>
      <c r="G163" s="267"/>
      <c r="H163" s="267"/>
      <c r="I163" s="267"/>
      <c r="J163" s="267"/>
      <c r="K163" s="267"/>
      <c r="L163" s="12" t="s">
        <v>25</v>
      </c>
      <c r="M163" s="12" t="s">
        <v>23</v>
      </c>
      <c r="N163" s="8">
        <v>3043521</v>
      </c>
      <c r="O163" s="8">
        <v>3000387.6</v>
      </c>
      <c r="P163" s="8">
        <v>3663289.2</v>
      </c>
      <c r="Q163" s="8">
        <v>2940040.1</v>
      </c>
      <c r="R163" s="8">
        <v>2982330.5</v>
      </c>
      <c r="S163" s="8">
        <v>3083584.7</v>
      </c>
    </row>
    <row r="164" spans="1:19" ht="14.25" customHeight="1">
      <c r="A164" s="267"/>
      <c r="B164" s="268"/>
      <c r="C164" s="25"/>
      <c r="D164" s="267"/>
      <c r="E164" s="267"/>
      <c r="F164" s="267"/>
      <c r="G164" s="267"/>
      <c r="H164" s="267"/>
      <c r="I164" s="267"/>
      <c r="J164" s="267"/>
      <c r="K164" s="267"/>
      <c r="L164" s="12" t="s">
        <v>25</v>
      </c>
      <c r="M164" s="12" t="s">
        <v>25</v>
      </c>
      <c r="N164" s="8">
        <v>86558.3</v>
      </c>
      <c r="O164" s="8">
        <v>85700.4</v>
      </c>
      <c r="P164" s="8">
        <v>98469.5</v>
      </c>
      <c r="Q164" s="8">
        <v>113794</v>
      </c>
      <c r="R164" s="8">
        <v>115552.2</v>
      </c>
      <c r="S164" s="8">
        <v>121460</v>
      </c>
    </row>
    <row r="165" spans="1:19" ht="85.5" customHeight="1">
      <c r="A165" s="286" t="s">
        <v>123</v>
      </c>
      <c r="B165" s="263">
        <v>2031</v>
      </c>
      <c r="C165" s="261" t="s">
        <v>124</v>
      </c>
      <c r="D165" s="261" t="s">
        <v>125</v>
      </c>
      <c r="E165" s="261" t="s">
        <v>126</v>
      </c>
      <c r="F165" s="261" t="s">
        <v>127</v>
      </c>
      <c r="G165" s="261" t="s">
        <v>58</v>
      </c>
      <c r="H165" s="261" t="s">
        <v>128</v>
      </c>
      <c r="I165" s="261" t="s">
        <v>599</v>
      </c>
      <c r="J165" s="261" t="s">
        <v>99</v>
      </c>
      <c r="K165" s="261" t="s">
        <v>627</v>
      </c>
      <c r="L165" s="166"/>
      <c r="M165" s="166"/>
      <c r="N165" s="167">
        <v>985.5</v>
      </c>
      <c r="O165" s="167">
        <v>985.5</v>
      </c>
      <c r="P165" s="167">
        <v>1185</v>
      </c>
      <c r="Q165" s="167">
        <v>1500</v>
      </c>
      <c r="R165" s="167">
        <v>0</v>
      </c>
      <c r="S165" s="167">
        <v>0</v>
      </c>
    </row>
    <row r="166" spans="1:19" ht="409.5" customHeight="1">
      <c r="A166" s="287"/>
      <c r="B166" s="294"/>
      <c r="C166" s="292"/>
      <c r="D166" s="292"/>
      <c r="E166" s="292"/>
      <c r="F166" s="292"/>
      <c r="G166" s="292"/>
      <c r="H166" s="292"/>
      <c r="I166" s="292"/>
      <c r="J166" s="292"/>
      <c r="K166" s="292"/>
      <c r="L166" s="166" t="s">
        <v>24</v>
      </c>
      <c r="M166" s="166" t="s">
        <v>25</v>
      </c>
      <c r="N166" s="167">
        <v>0</v>
      </c>
      <c r="O166" s="167">
        <v>0</v>
      </c>
      <c r="P166" s="167">
        <v>0</v>
      </c>
      <c r="Q166" s="167">
        <v>0</v>
      </c>
      <c r="R166" s="167">
        <v>0</v>
      </c>
      <c r="S166" s="167">
        <v>0</v>
      </c>
    </row>
    <row r="167" spans="1:19" ht="183.75" customHeight="1">
      <c r="A167" s="288"/>
      <c r="B167" s="264"/>
      <c r="C167" s="262"/>
      <c r="D167" s="262"/>
      <c r="E167" s="262"/>
      <c r="F167" s="262"/>
      <c r="G167" s="262"/>
      <c r="H167" s="262"/>
      <c r="I167" s="262"/>
      <c r="J167" s="262"/>
      <c r="K167" s="262"/>
      <c r="L167" s="166" t="s">
        <v>24</v>
      </c>
      <c r="M167" s="166" t="s">
        <v>34</v>
      </c>
      <c r="N167" s="167">
        <v>985.5</v>
      </c>
      <c r="O167" s="167">
        <v>985.5</v>
      </c>
      <c r="P167" s="167">
        <v>1185</v>
      </c>
      <c r="Q167" s="167">
        <v>1500</v>
      </c>
      <c r="R167" s="167">
        <v>0</v>
      </c>
      <c r="S167" s="167">
        <v>0</v>
      </c>
    </row>
    <row r="168" spans="1:19" ht="109.5" customHeight="1">
      <c r="A168" s="23" t="s">
        <v>129</v>
      </c>
      <c r="B168" s="28">
        <v>2032</v>
      </c>
      <c r="C168" s="5" t="s">
        <v>130</v>
      </c>
      <c r="D168" s="5" t="s">
        <v>131</v>
      </c>
      <c r="E168" s="5" t="s">
        <v>132</v>
      </c>
      <c r="F168" s="5"/>
      <c r="G168" s="5"/>
      <c r="H168" s="5"/>
      <c r="I168" s="5" t="s">
        <v>133</v>
      </c>
      <c r="J168" s="5" t="s">
        <v>134</v>
      </c>
      <c r="K168" s="5" t="s">
        <v>135</v>
      </c>
      <c r="L168" s="12" t="s">
        <v>21</v>
      </c>
      <c r="M168" s="12" t="s">
        <v>29</v>
      </c>
      <c r="N168" s="8">
        <v>0</v>
      </c>
      <c r="O168" s="8">
        <v>0</v>
      </c>
      <c r="P168" s="8">
        <v>0</v>
      </c>
      <c r="Q168" s="8">
        <v>104</v>
      </c>
      <c r="R168" s="8">
        <v>104</v>
      </c>
      <c r="S168" s="8">
        <v>108.2</v>
      </c>
    </row>
    <row r="169" spans="1:19" ht="127.5" customHeight="1">
      <c r="A169" s="5" t="s">
        <v>136</v>
      </c>
      <c r="B169" s="6">
        <v>2033</v>
      </c>
      <c r="C169" s="5"/>
      <c r="D169" s="5"/>
      <c r="E169" s="5"/>
      <c r="F169" s="5"/>
      <c r="G169" s="5"/>
      <c r="H169" s="5"/>
      <c r="I169" s="5"/>
      <c r="J169" s="5"/>
      <c r="K169" s="5"/>
      <c r="L169" s="11"/>
      <c r="M169" s="11"/>
      <c r="N169" s="8">
        <v>0</v>
      </c>
      <c r="O169" s="8">
        <v>0</v>
      </c>
      <c r="P169" s="8">
        <v>0</v>
      </c>
      <c r="Q169" s="8">
        <v>0</v>
      </c>
      <c r="R169" s="8">
        <v>0</v>
      </c>
      <c r="S169" s="8">
        <v>0</v>
      </c>
    </row>
    <row r="170" spans="1:19" ht="270.75" customHeight="1">
      <c r="A170" s="267" t="s">
        <v>137</v>
      </c>
      <c r="B170" s="268">
        <v>2034</v>
      </c>
      <c r="C170" s="267" t="s">
        <v>138</v>
      </c>
      <c r="D170" s="267" t="s">
        <v>139</v>
      </c>
      <c r="E170" s="291" t="s">
        <v>140</v>
      </c>
      <c r="F170" s="267" t="s">
        <v>141</v>
      </c>
      <c r="G170" s="267" t="s">
        <v>78</v>
      </c>
      <c r="H170" s="267" t="s">
        <v>142</v>
      </c>
      <c r="I170" s="267" t="s">
        <v>530</v>
      </c>
      <c r="J170" s="267" t="s">
        <v>490</v>
      </c>
      <c r="K170" s="267" t="s">
        <v>491</v>
      </c>
      <c r="L170" s="12"/>
      <c r="M170" s="12"/>
      <c r="N170" s="8">
        <v>15042</v>
      </c>
      <c r="O170" s="8">
        <v>15020.8</v>
      </c>
      <c r="P170" s="8">
        <v>44565</v>
      </c>
      <c r="Q170" s="8">
        <v>64123.8</v>
      </c>
      <c r="R170" s="8">
        <v>63074.700000000004</v>
      </c>
      <c r="S170" s="8">
        <v>62596.9</v>
      </c>
    </row>
    <row r="171" spans="1:19" ht="82.5" customHeight="1">
      <c r="A171" s="267"/>
      <c r="B171" s="268"/>
      <c r="C171" s="267"/>
      <c r="D171" s="267"/>
      <c r="E171" s="291"/>
      <c r="F171" s="267"/>
      <c r="G171" s="267"/>
      <c r="H171" s="267"/>
      <c r="I171" s="267"/>
      <c r="J171" s="267"/>
      <c r="K171" s="267"/>
      <c r="L171" s="12" t="s">
        <v>23</v>
      </c>
      <c r="M171" s="12" t="s">
        <v>30</v>
      </c>
      <c r="N171" s="8">
        <v>3709.8</v>
      </c>
      <c r="O171" s="8">
        <v>3709.7</v>
      </c>
      <c r="P171" s="8">
        <v>16588.599999999999</v>
      </c>
      <c r="Q171" s="8">
        <v>55387.4</v>
      </c>
      <c r="R171" s="8">
        <v>55110.8</v>
      </c>
      <c r="S171" s="8">
        <v>54632.6</v>
      </c>
    </row>
    <row r="172" spans="1:19" ht="180.75" customHeight="1">
      <c r="A172" s="267"/>
      <c r="B172" s="268"/>
      <c r="C172" s="267"/>
      <c r="D172" s="267"/>
      <c r="E172" s="291"/>
      <c r="F172" s="267"/>
      <c r="G172" s="267"/>
      <c r="H172" s="267"/>
      <c r="I172" s="267"/>
      <c r="J172" s="267"/>
      <c r="K172" s="267"/>
      <c r="L172" s="12" t="s">
        <v>23</v>
      </c>
      <c r="M172" s="12" t="s">
        <v>31</v>
      </c>
      <c r="N172" s="8">
        <v>11332.2</v>
      </c>
      <c r="O172" s="8">
        <v>11311.1</v>
      </c>
      <c r="P172" s="8">
        <v>27976.400000000001</v>
      </c>
      <c r="Q172" s="8">
        <v>8736.4</v>
      </c>
      <c r="R172" s="8">
        <v>7963.9</v>
      </c>
      <c r="S172" s="8">
        <v>7964.3</v>
      </c>
    </row>
    <row r="173" spans="1:19" ht="77.25" customHeight="1">
      <c r="A173" s="267" t="s">
        <v>143</v>
      </c>
      <c r="B173" s="268">
        <v>2035</v>
      </c>
      <c r="C173" s="267" t="s">
        <v>144</v>
      </c>
      <c r="D173" s="267" t="s">
        <v>145</v>
      </c>
      <c r="E173" s="267" t="s">
        <v>108</v>
      </c>
      <c r="F173" s="267" t="s">
        <v>146</v>
      </c>
      <c r="G173" s="267" t="s">
        <v>58</v>
      </c>
      <c r="H173" s="267" t="s">
        <v>147</v>
      </c>
      <c r="I173" s="267" t="s">
        <v>148</v>
      </c>
      <c r="J173" s="267" t="s">
        <v>58</v>
      </c>
      <c r="K173" s="267" t="s">
        <v>149</v>
      </c>
      <c r="L173" s="12"/>
      <c r="M173" s="12"/>
      <c r="N173" s="8">
        <v>159704.70000000001</v>
      </c>
      <c r="O173" s="8">
        <v>157282</v>
      </c>
      <c r="P173" s="8">
        <v>163467.20000000001</v>
      </c>
      <c r="Q173" s="8">
        <v>184940.79999999999</v>
      </c>
      <c r="R173" s="8">
        <v>202390.3</v>
      </c>
      <c r="S173" s="8">
        <v>214485.9</v>
      </c>
    </row>
    <row r="174" spans="1:19" ht="9.75" customHeight="1">
      <c r="A174" s="267"/>
      <c r="B174" s="268"/>
      <c r="C174" s="267"/>
      <c r="D174" s="267"/>
      <c r="E174" s="267"/>
      <c r="F174" s="267"/>
      <c r="G174" s="267"/>
      <c r="H174" s="267"/>
      <c r="I174" s="267"/>
      <c r="J174" s="267"/>
      <c r="K174" s="267"/>
      <c r="L174" s="12" t="s">
        <v>23</v>
      </c>
      <c r="M174" s="12" t="s">
        <v>30</v>
      </c>
      <c r="N174" s="8">
        <v>0</v>
      </c>
      <c r="O174" s="8">
        <v>0</v>
      </c>
      <c r="P174" s="8">
        <v>0</v>
      </c>
      <c r="Q174" s="8">
        <v>0</v>
      </c>
      <c r="R174" s="8">
        <v>0</v>
      </c>
      <c r="S174" s="8">
        <v>0</v>
      </c>
    </row>
    <row r="175" spans="1:19" ht="21" customHeight="1">
      <c r="A175" s="267"/>
      <c r="B175" s="268"/>
      <c r="C175" s="267"/>
      <c r="D175" s="267"/>
      <c r="E175" s="267"/>
      <c r="F175" s="267"/>
      <c r="G175" s="267"/>
      <c r="H175" s="267"/>
      <c r="I175" s="267"/>
      <c r="J175" s="267"/>
      <c r="K175" s="267"/>
      <c r="L175" s="12" t="s">
        <v>23</v>
      </c>
      <c r="M175" s="12" t="s">
        <v>31</v>
      </c>
      <c r="N175" s="8">
        <v>159704.70000000001</v>
      </c>
      <c r="O175" s="8">
        <v>157282</v>
      </c>
      <c r="P175" s="8">
        <v>163467.20000000001</v>
      </c>
      <c r="Q175" s="8">
        <v>184940.79999999999</v>
      </c>
      <c r="R175" s="8">
        <v>202390.3</v>
      </c>
      <c r="S175" s="8">
        <v>214485.9</v>
      </c>
    </row>
    <row r="176" spans="1:19" ht="75.75" customHeight="1">
      <c r="A176" s="5" t="s">
        <v>150</v>
      </c>
      <c r="B176" s="6">
        <v>2036</v>
      </c>
      <c r="C176" s="5"/>
      <c r="D176" s="5"/>
      <c r="E176" s="5"/>
      <c r="F176" s="5"/>
      <c r="G176" s="5"/>
      <c r="H176" s="5"/>
      <c r="I176" s="5"/>
      <c r="J176" s="5"/>
      <c r="K176" s="5"/>
      <c r="L176" s="11"/>
      <c r="M176" s="11"/>
      <c r="N176" s="8">
        <v>0</v>
      </c>
      <c r="O176" s="8">
        <v>0</v>
      </c>
      <c r="P176" s="8">
        <v>0</v>
      </c>
      <c r="Q176" s="8">
        <v>0</v>
      </c>
      <c r="R176" s="8">
        <v>0</v>
      </c>
      <c r="S176" s="8">
        <v>0</v>
      </c>
    </row>
    <row r="177" spans="1:19" ht="129" customHeight="1">
      <c r="A177" s="175" t="s">
        <v>498</v>
      </c>
      <c r="B177" s="176">
        <v>2037</v>
      </c>
      <c r="C177" s="175" t="s">
        <v>489</v>
      </c>
      <c r="D177" s="175" t="s">
        <v>151</v>
      </c>
      <c r="E177" s="175" t="s">
        <v>152</v>
      </c>
      <c r="F177" s="175"/>
      <c r="G177" s="175"/>
      <c r="H177" s="175"/>
      <c r="I177" s="175" t="s">
        <v>153</v>
      </c>
      <c r="J177" s="175" t="s">
        <v>154</v>
      </c>
      <c r="K177" s="175" t="s">
        <v>155</v>
      </c>
      <c r="L177" s="177" t="s">
        <v>21</v>
      </c>
      <c r="M177" s="177" t="s">
        <v>29</v>
      </c>
      <c r="N177" s="174">
        <v>0</v>
      </c>
      <c r="O177" s="174">
        <v>0</v>
      </c>
      <c r="P177" s="174">
        <v>0</v>
      </c>
      <c r="Q177" s="174">
        <v>0</v>
      </c>
      <c r="R177" s="174">
        <v>0</v>
      </c>
      <c r="S177" s="174">
        <v>0</v>
      </c>
    </row>
    <row r="178" spans="1:19" ht="135.75" customHeight="1">
      <c r="A178" s="267" t="s">
        <v>156</v>
      </c>
      <c r="B178" s="268">
        <v>2038</v>
      </c>
      <c r="C178" s="267" t="s">
        <v>157</v>
      </c>
      <c r="D178" s="267" t="s">
        <v>158</v>
      </c>
      <c r="E178" s="267" t="s">
        <v>159</v>
      </c>
      <c r="F178" s="267"/>
      <c r="G178" s="267"/>
      <c r="H178" s="267"/>
      <c r="I178" s="291" t="s">
        <v>536</v>
      </c>
      <c r="J178" s="267" t="s">
        <v>505</v>
      </c>
      <c r="K178" s="267" t="s">
        <v>537</v>
      </c>
      <c r="L178" s="12"/>
      <c r="M178" s="12"/>
      <c r="N178" s="8">
        <v>1838.1</v>
      </c>
      <c r="O178" s="8">
        <v>1838.1</v>
      </c>
      <c r="P178" s="8">
        <v>1795.4</v>
      </c>
      <c r="Q178" s="8">
        <v>4964.8999999999996</v>
      </c>
      <c r="R178" s="8">
        <v>4964.8999999999996</v>
      </c>
      <c r="S178" s="8">
        <v>4964.8999999999996</v>
      </c>
    </row>
    <row r="179" spans="1:19" ht="18" customHeight="1">
      <c r="A179" s="267"/>
      <c r="B179" s="268"/>
      <c r="C179" s="267"/>
      <c r="D179" s="267"/>
      <c r="E179" s="267"/>
      <c r="F179" s="267"/>
      <c r="G179" s="267"/>
      <c r="H179" s="267"/>
      <c r="I179" s="291"/>
      <c r="J179" s="267"/>
      <c r="K179" s="267"/>
      <c r="L179" s="12" t="s">
        <v>23</v>
      </c>
      <c r="M179" s="12" t="s">
        <v>30</v>
      </c>
      <c r="N179" s="8">
        <v>0</v>
      </c>
      <c r="O179" s="8">
        <v>0</v>
      </c>
      <c r="P179" s="8">
        <v>0</v>
      </c>
      <c r="Q179" s="8">
        <v>0</v>
      </c>
      <c r="R179" s="8">
        <v>0</v>
      </c>
      <c r="S179" s="8">
        <v>0</v>
      </c>
    </row>
    <row r="180" spans="1:19" ht="19.5" customHeight="1">
      <c r="A180" s="267"/>
      <c r="B180" s="268"/>
      <c r="C180" s="267"/>
      <c r="D180" s="267"/>
      <c r="E180" s="267"/>
      <c r="F180" s="267"/>
      <c r="G180" s="267"/>
      <c r="H180" s="267"/>
      <c r="I180" s="291"/>
      <c r="J180" s="267"/>
      <c r="K180" s="267"/>
      <c r="L180" s="12" t="s">
        <v>23</v>
      </c>
      <c r="M180" s="12" t="s">
        <v>31</v>
      </c>
      <c r="N180" s="8">
        <v>1838.1</v>
      </c>
      <c r="O180" s="8">
        <v>1838.1</v>
      </c>
      <c r="P180" s="8">
        <v>1795.4</v>
      </c>
      <c r="Q180" s="8">
        <v>4964.8999999999996</v>
      </c>
      <c r="R180" s="8">
        <v>4964.8999999999996</v>
      </c>
      <c r="S180" s="8">
        <v>4964.8999999999996</v>
      </c>
    </row>
    <row r="181" spans="1:19" ht="135.75" customHeight="1">
      <c r="A181" s="267" t="s">
        <v>161</v>
      </c>
      <c r="B181" s="268">
        <v>2039</v>
      </c>
      <c r="C181" s="23" t="s">
        <v>162</v>
      </c>
      <c r="D181" s="267" t="s">
        <v>163</v>
      </c>
      <c r="E181" s="267" t="s">
        <v>164</v>
      </c>
      <c r="F181" s="23" t="s">
        <v>165</v>
      </c>
      <c r="G181" s="267" t="s">
        <v>58</v>
      </c>
      <c r="H181" s="23" t="s">
        <v>166</v>
      </c>
      <c r="I181" s="267" t="s">
        <v>167</v>
      </c>
      <c r="J181" s="267" t="s">
        <v>160</v>
      </c>
      <c r="K181" s="23" t="s">
        <v>168</v>
      </c>
      <c r="L181" s="11"/>
      <c r="M181" s="11"/>
      <c r="N181" s="8">
        <v>15682.5</v>
      </c>
      <c r="O181" s="8">
        <v>15532.2</v>
      </c>
      <c r="P181" s="8">
        <v>14533</v>
      </c>
      <c r="Q181" s="8">
        <v>20180</v>
      </c>
      <c r="R181" s="8">
        <v>20180</v>
      </c>
      <c r="S181" s="8">
        <v>20180</v>
      </c>
    </row>
    <row r="182" spans="1:19">
      <c r="A182" s="267"/>
      <c r="B182" s="268"/>
      <c r="C182" s="24"/>
      <c r="D182" s="267"/>
      <c r="E182" s="267"/>
      <c r="F182" s="24"/>
      <c r="G182" s="267"/>
      <c r="H182" s="24"/>
      <c r="I182" s="267"/>
      <c r="J182" s="267"/>
      <c r="K182" s="24"/>
      <c r="L182" s="12" t="s">
        <v>21</v>
      </c>
      <c r="M182" s="12" t="s">
        <v>29</v>
      </c>
      <c r="N182" s="8">
        <v>9317.5</v>
      </c>
      <c r="O182" s="8">
        <v>9227.2000000000007</v>
      </c>
      <c r="P182" s="8">
        <v>8561.7999999999993</v>
      </c>
      <c r="Q182" s="8">
        <v>9700</v>
      </c>
      <c r="R182" s="8">
        <v>9700</v>
      </c>
      <c r="S182" s="8">
        <v>9700</v>
      </c>
    </row>
    <row r="183" spans="1:19">
      <c r="A183" s="267"/>
      <c r="B183" s="268"/>
      <c r="C183" s="24"/>
      <c r="D183" s="267"/>
      <c r="E183" s="267"/>
      <c r="F183" s="24"/>
      <c r="G183" s="267"/>
      <c r="H183" s="24"/>
      <c r="I183" s="267"/>
      <c r="J183" s="267"/>
      <c r="K183" s="24"/>
      <c r="L183" s="12" t="s">
        <v>24</v>
      </c>
      <c r="M183" s="12" t="s">
        <v>34</v>
      </c>
      <c r="N183" s="8">
        <v>2565</v>
      </c>
      <c r="O183" s="8">
        <v>2505.5</v>
      </c>
      <c r="P183" s="8">
        <v>2509.5</v>
      </c>
      <c r="Q183" s="8">
        <v>5980</v>
      </c>
      <c r="R183" s="8">
        <v>5980</v>
      </c>
      <c r="S183" s="8">
        <v>5980</v>
      </c>
    </row>
    <row r="184" spans="1:19">
      <c r="A184" s="267"/>
      <c r="B184" s="268"/>
      <c r="C184" s="24"/>
      <c r="D184" s="267"/>
      <c r="E184" s="267"/>
      <c r="F184" s="24"/>
      <c r="G184" s="267"/>
      <c r="H184" s="24"/>
      <c r="I184" s="267"/>
      <c r="J184" s="267"/>
      <c r="K184" s="24"/>
      <c r="L184" s="12" t="s">
        <v>27</v>
      </c>
      <c r="M184" s="12" t="s">
        <v>27</v>
      </c>
      <c r="N184" s="8">
        <v>1800</v>
      </c>
      <c r="O184" s="8">
        <v>1800</v>
      </c>
      <c r="P184" s="8">
        <v>1461.7</v>
      </c>
      <c r="Q184" s="8">
        <v>1500</v>
      </c>
      <c r="R184" s="8">
        <v>1500</v>
      </c>
      <c r="S184" s="8">
        <v>1500</v>
      </c>
    </row>
    <row r="185" spans="1:19">
      <c r="A185" s="267"/>
      <c r="B185" s="268"/>
      <c r="C185" s="24"/>
      <c r="D185" s="267"/>
      <c r="E185" s="267"/>
      <c r="F185" s="24"/>
      <c r="G185" s="267"/>
      <c r="H185" s="24"/>
      <c r="I185" s="267"/>
      <c r="J185" s="267"/>
      <c r="K185" s="24"/>
      <c r="L185" s="12" t="s">
        <v>33</v>
      </c>
      <c r="M185" s="12" t="s">
        <v>21</v>
      </c>
      <c r="N185" s="8">
        <v>0</v>
      </c>
      <c r="O185" s="8">
        <v>0</v>
      </c>
      <c r="P185" s="8">
        <v>0</v>
      </c>
      <c r="Q185" s="8">
        <v>0</v>
      </c>
      <c r="R185" s="8">
        <v>0</v>
      </c>
      <c r="S185" s="8">
        <v>0</v>
      </c>
    </row>
    <row r="186" spans="1:19">
      <c r="A186" s="267"/>
      <c r="B186" s="268"/>
      <c r="C186" s="24"/>
      <c r="D186" s="267"/>
      <c r="E186" s="267"/>
      <c r="F186" s="24"/>
      <c r="G186" s="267"/>
      <c r="H186" s="24"/>
      <c r="I186" s="267"/>
      <c r="J186" s="267"/>
      <c r="K186" s="24"/>
      <c r="L186" s="12" t="s">
        <v>33</v>
      </c>
      <c r="M186" s="12" t="s">
        <v>24</v>
      </c>
      <c r="N186" s="8">
        <v>0</v>
      </c>
      <c r="O186" s="8">
        <v>0</v>
      </c>
      <c r="P186" s="8">
        <v>0</v>
      </c>
      <c r="Q186" s="8">
        <v>0</v>
      </c>
      <c r="R186" s="8">
        <v>0</v>
      </c>
      <c r="S186" s="8">
        <v>0</v>
      </c>
    </row>
    <row r="187" spans="1:19" ht="41.25" customHeight="1">
      <c r="A187" s="267"/>
      <c r="B187" s="268"/>
      <c r="C187" s="25"/>
      <c r="D187" s="267"/>
      <c r="E187" s="267"/>
      <c r="F187" s="25"/>
      <c r="G187" s="267"/>
      <c r="H187" s="25"/>
      <c r="I187" s="267"/>
      <c r="J187" s="267"/>
      <c r="K187" s="25"/>
      <c r="L187" s="12" t="s">
        <v>28</v>
      </c>
      <c r="M187" s="12" t="s">
        <v>22</v>
      </c>
      <c r="N187" s="8">
        <v>2000</v>
      </c>
      <c r="O187" s="8">
        <v>1999.5</v>
      </c>
      <c r="P187" s="8">
        <v>2000</v>
      </c>
      <c r="Q187" s="8">
        <v>3000</v>
      </c>
      <c r="R187" s="8">
        <v>3000</v>
      </c>
      <c r="S187" s="8">
        <v>3000</v>
      </c>
    </row>
    <row r="188" spans="1:19" ht="116.25" customHeight="1">
      <c r="A188" s="267" t="s">
        <v>169</v>
      </c>
      <c r="B188" s="268">
        <v>2040</v>
      </c>
      <c r="C188" s="23" t="s">
        <v>40</v>
      </c>
      <c r="D188" s="23" t="s">
        <v>170</v>
      </c>
      <c r="E188" s="23" t="s">
        <v>108</v>
      </c>
      <c r="F188" s="23" t="s">
        <v>171</v>
      </c>
      <c r="G188" s="23" t="s">
        <v>58</v>
      </c>
      <c r="H188" s="23" t="s">
        <v>172</v>
      </c>
      <c r="I188" s="23" t="s">
        <v>173</v>
      </c>
      <c r="J188" s="23" t="s">
        <v>174</v>
      </c>
      <c r="K188" s="23" t="s">
        <v>175</v>
      </c>
      <c r="L188" s="11"/>
      <c r="M188" s="11"/>
      <c r="N188" s="8">
        <v>113009.20000000001</v>
      </c>
      <c r="O188" s="8">
        <v>112708</v>
      </c>
      <c r="P188" s="8">
        <v>182011.6</v>
      </c>
      <c r="Q188" s="8">
        <v>133057.4</v>
      </c>
      <c r="R188" s="8">
        <v>136105.20000000001</v>
      </c>
      <c r="S188" s="8">
        <v>140416.80000000002</v>
      </c>
    </row>
    <row r="189" spans="1:19">
      <c r="A189" s="267"/>
      <c r="B189" s="268"/>
      <c r="C189" s="24"/>
      <c r="D189" s="24"/>
      <c r="E189" s="24"/>
      <c r="F189" s="24"/>
      <c r="G189" s="24"/>
      <c r="H189" s="24"/>
      <c r="I189" s="24"/>
      <c r="J189" s="24"/>
      <c r="K189" s="24"/>
      <c r="L189" s="12" t="s">
        <v>21</v>
      </c>
      <c r="M189" s="12" t="s">
        <v>29</v>
      </c>
      <c r="N189" s="8">
        <v>48</v>
      </c>
      <c r="O189" s="8">
        <v>48</v>
      </c>
      <c r="P189" s="8">
        <v>50</v>
      </c>
      <c r="Q189" s="8">
        <v>50</v>
      </c>
      <c r="R189" s="8">
        <v>50</v>
      </c>
      <c r="S189" s="8">
        <v>50</v>
      </c>
    </row>
    <row r="190" spans="1:19">
      <c r="A190" s="267"/>
      <c r="B190" s="268"/>
      <c r="C190" s="24"/>
      <c r="D190" s="24"/>
      <c r="E190" s="24"/>
      <c r="F190" s="24"/>
      <c r="G190" s="24"/>
      <c r="H190" s="24"/>
      <c r="I190" s="24"/>
      <c r="J190" s="24"/>
      <c r="K190" s="24"/>
      <c r="L190" s="12" t="s">
        <v>27</v>
      </c>
      <c r="M190" s="12" t="s">
        <v>27</v>
      </c>
      <c r="N190" s="8">
        <v>112908.1</v>
      </c>
      <c r="O190" s="8">
        <v>112606.9</v>
      </c>
      <c r="P190" s="8">
        <v>181861.6</v>
      </c>
      <c r="Q190" s="8">
        <v>132857.4</v>
      </c>
      <c r="R190" s="8">
        <v>135899.20000000001</v>
      </c>
      <c r="S190" s="8">
        <v>140204.6</v>
      </c>
    </row>
    <row r="191" spans="1:19">
      <c r="A191" s="267"/>
      <c r="B191" s="268"/>
      <c r="C191" s="24"/>
      <c r="D191" s="24"/>
      <c r="E191" s="24"/>
      <c r="F191" s="24"/>
      <c r="G191" s="24"/>
      <c r="H191" s="24"/>
      <c r="I191" s="24"/>
      <c r="J191" s="24"/>
      <c r="K191" s="24"/>
      <c r="L191" s="12" t="s">
        <v>27</v>
      </c>
      <c r="M191" s="12" t="s">
        <v>30</v>
      </c>
      <c r="N191" s="8">
        <v>0</v>
      </c>
      <c r="O191" s="8">
        <v>0</v>
      </c>
      <c r="P191" s="8">
        <v>0</v>
      </c>
      <c r="Q191" s="8">
        <v>0</v>
      </c>
      <c r="R191" s="8">
        <v>0</v>
      </c>
      <c r="S191" s="8">
        <v>0</v>
      </c>
    </row>
    <row r="192" spans="1:19">
      <c r="A192" s="267"/>
      <c r="B192" s="268"/>
      <c r="C192" s="25"/>
      <c r="D192" s="25"/>
      <c r="E192" s="25"/>
      <c r="F192" s="25"/>
      <c r="G192" s="25"/>
      <c r="H192" s="25"/>
      <c r="I192" s="25"/>
      <c r="J192" s="25"/>
      <c r="K192" s="25"/>
      <c r="L192" s="12" t="s">
        <v>33</v>
      </c>
      <c r="M192" s="12" t="s">
        <v>21</v>
      </c>
      <c r="N192" s="8">
        <v>53.1</v>
      </c>
      <c r="O192" s="8">
        <v>53.1</v>
      </c>
      <c r="P192" s="8">
        <v>100</v>
      </c>
      <c r="Q192" s="8">
        <v>150</v>
      </c>
      <c r="R192" s="8">
        <v>156</v>
      </c>
      <c r="S192" s="8">
        <v>162.19999999999999</v>
      </c>
    </row>
    <row r="193" spans="1:19" ht="113.25" customHeight="1">
      <c r="A193" s="5" t="s">
        <v>176</v>
      </c>
      <c r="B193" s="6">
        <v>2041</v>
      </c>
      <c r="C193" s="5"/>
      <c r="D193" s="5"/>
      <c r="E193" s="5"/>
      <c r="F193" s="5"/>
      <c r="G193" s="5"/>
      <c r="H193" s="5"/>
      <c r="I193" s="5"/>
      <c r="J193" s="5"/>
      <c r="K193" s="5"/>
      <c r="L193" s="11"/>
      <c r="M193" s="11"/>
      <c r="N193" s="8">
        <v>0</v>
      </c>
      <c r="O193" s="8">
        <v>0</v>
      </c>
      <c r="P193" s="8">
        <v>0</v>
      </c>
      <c r="Q193" s="8">
        <v>0</v>
      </c>
      <c r="R193" s="8">
        <v>0</v>
      </c>
      <c r="S193" s="8">
        <v>0</v>
      </c>
    </row>
    <row r="194" spans="1:19" ht="42.75" customHeight="1">
      <c r="A194" s="5" t="s">
        <v>177</v>
      </c>
      <c r="B194" s="6">
        <v>2042</v>
      </c>
      <c r="C194" s="5"/>
      <c r="D194" s="5"/>
      <c r="E194" s="5"/>
      <c r="F194" s="5"/>
      <c r="G194" s="5"/>
      <c r="H194" s="5"/>
      <c r="I194" s="5"/>
      <c r="J194" s="5"/>
      <c r="K194" s="5"/>
      <c r="L194" s="11"/>
      <c r="M194" s="11"/>
      <c r="N194" s="8">
        <v>0</v>
      </c>
      <c r="O194" s="8">
        <v>0</v>
      </c>
      <c r="P194" s="8">
        <v>0</v>
      </c>
      <c r="Q194" s="8">
        <v>0</v>
      </c>
      <c r="R194" s="8">
        <v>0</v>
      </c>
      <c r="S194" s="8">
        <v>0</v>
      </c>
    </row>
    <row r="195" spans="1:19" ht="25.5" customHeight="1">
      <c r="A195" s="5" t="s">
        <v>178</v>
      </c>
      <c r="B195" s="6">
        <v>2043</v>
      </c>
      <c r="C195" s="5"/>
      <c r="D195" s="5"/>
      <c r="E195" s="5"/>
      <c r="F195" s="5"/>
      <c r="G195" s="5"/>
      <c r="H195" s="5"/>
      <c r="I195" s="5"/>
      <c r="J195" s="5"/>
      <c r="K195" s="5"/>
      <c r="L195" s="11"/>
      <c r="M195" s="11"/>
      <c r="N195" s="8">
        <v>0</v>
      </c>
      <c r="O195" s="8">
        <v>0</v>
      </c>
      <c r="P195" s="8">
        <v>0</v>
      </c>
      <c r="Q195" s="8">
        <v>0</v>
      </c>
      <c r="R195" s="8">
        <v>0</v>
      </c>
      <c r="S195" s="8">
        <v>0</v>
      </c>
    </row>
    <row r="196" spans="1:19" ht="75" customHeight="1">
      <c r="A196" s="5" t="s">
        <v>179</v>
      </c>
      <c r="B196" s="6">
        <v>2044</v>
      </c>
      <c r="C196" s="5"/>
      <c r="D196" s="5"/>
      <c r="E196" s="5"/>
      <c r="F196" s="5"/>
      <c r="G196" s="5"/>
      <c r="H196" s="5"/>
      <c r="I196" s="5"/>
      <c r="J196" s="5"/>
      <c r="K196" s="5"/>
      <c r="L196" s="11"/>
      <c r="M196" s="11"/>
      <c r="N196" s="8">
        <v>0</v>
      </c>
      <c r="O196" s="8">
        <v>0</v>
      </c>
      <c r="P196" s="8">
        <v>0</v>
      </c>
      <c r="Q196" s="8">
        <v>0</v>
      </c>
      <c r="R196" s="8">
        <v>0</v>
      </c>
      <c r="S196" s="8">
        <v>0</v>
      </c>
    </row>
    <row r="197" spans="1:19" ht="28.5" customHeight="1">
      <c r="A197" s="5" t="s">
        <v>180</v>
      </c>
      <c r="B197" s="6">
        <v>2045</v>
      </c>
      <c r="C197" s="5"/>
      <c r="D197" s="5"/>
      <c r="E197" s="5"/>
      <c r="F197" s="5"/>
      <c r="G197" s="5"/>
      <c r="H197" s="5"/>
      <c r="I197" s="5"/>
      <c r="J197" s="5"/>
      <c r="K197" s="5"/>
      <c r="L197" s="12"/>
      <c r="M197" s="12"/>
      <c r="N197" s="8">
        <v>0</v>
      </c>
      <c r="O197" s="8">
        <v>0</v>
      </c>
      <c r="P197" s="8">
        <v>0</v>
      </c>
      <c r="Q197" s="8">
        <v>0</v>
      </c>
      <c r="R197" s="8">
        <v>0</v>
      </c>
      <c r="S197" s="8">
        <v>0</v>
      </c>
    </row>
    <row r="198" spans="1:19" ht="53.25" customHeight="1">
      <c r="A198" s="5" t="s">
        <v>181</v>
      </c>
      <c r="B198" s="6">
        <v>2045</v>
      </c>
      <c r="C198" s="5"/>
      <c r="D198" s="5"/>
      <c r="E198" s="5"/>
      <c r="F198" s="5"/>
      <c r="G198" s="5"/>
      <c r="H198" s="5"/>
      <c r="I198" s="5"/>
      <c r="J198" s="5"/>
      <c r="K198" s="5"/>
      <c r="L198" s="11"/>
      <c r="M198" s="11"/>
      <c r="N198" s="8">
        <v>0</v>
      </c>
      <c r="O198" s="8">
        <v>0</v>
      </c>
      <c r="P198" s="8">
        <v>0</v>
      </c>
      <c r="Q198" s="8">
        <v>0</v>
      </c>
      <c r="R198" s="8">
        <v>0</v>
      </c>
      <c r="S198" s="8">
        <v>0</v>
      </c>
    </row>
    <row r="199" spans="1:19" ht="75" customHeight="1">
      <c r="A199" s="5" t="s">
        <v>182</v>
      </c>
      <c r="B199" s="29">
        <v>2100</v>
      </c>
      <c r="C199" s="7" t="s">
        <v>20</v>
      </c>
      <c r="D199" s="7" t="s">
        <v>20</v>
      </c>
      <c r="E199" s="7" t="s">
        <v>20</v>
      </c>
      <c r="F199" s="7" t="s">
        <v>20</v>
      </c>
      <c r="G199" s="7" t="s">
        <v>20</v>
      </c>
      <c r="H199" s="7" t="s">
        <v>20</v>
      </c>
      <c r="I199" s="7" t="s">
        <v>20</v>
      </c>
      <c r="J199" s="7" t="s">
        <v>20</v>
      </c>
      <c r="K199" s="7" t="s">
        <v>20</v>
      </c>
      <c r="L199" s="11"/>
      <c r="M199" s="11"/>
      <c r="N199" s="8">
        <v>2590611.8999999994</v>
      </c>
      <c r="O199" s="8">
        <v>2471798.5000000005</v>
      </c>
      <c r="P199" s="8">
        <v>3088089.6</v>
      </c>
      <c r="Q199" s="8">
        <v>4053824.8</v>
      </c>
      <c r="R199" s="8">
        <v>3698198.1000000006</v>
      </c>
      <c r="S199" s="8">
        <v>4243669.8000000007</v>
      </c>
    </row>
    <row r="200" spans="1:19" ht="52.5" customHeight="1">
      <c r="A200" s="267" t="s">
        <v>183</v>
      </c>
      <c r="B200" s="268">
        <v>2101</v>
      </c>
      <c r="C200" s="267" t="s">
        <v>184</v>
      </c>
      <c r="D200" s="267" t="s">
        <v>185</v>
      </c>
      <c r="E200" s="267" t="s">
        <v>186</v>
      </c>
      <c r="F200" s="267" t="s">
        <v>187</v>
      </c>
      <c r="G200" s="277" t="s">
        <v>58</v>
      </c>
      <c r="H200" s="267" t="s">
        <v>188</v>
      </c>
      <c r="I200" s="267" t="s">
        <v>541</v>
      </c>
      <c r="J200" s="267" t="s">
        <v>189</v>
      </c>
      <c r="K200" s="31" t="s">
        <v>542</v>
      </c>
      <c r="L200" s="11"/>
      <c r="M200" s="11"/>
      <c r="N200" s="8">
        <v>188514.2</v>
      </c>
      <c r="O200" s="8">
        <v>185893.9</v>
      </c>
      <c r="P200" s="8">
        <v>196097.1</v>
      </c>
      <c r="Q200" s="8">
        <v>211376.8</v>
      </c>
      <c r="R200" s="8">
        <v>218603.59999999998</v>
      </c>
      <c r="S200" s="8">
        <v>222614.3</v>
      </c>
    </row>
    <row r="201" spans="1:19" ht="12.75" customHeight="1">
      <c r="A201" s="267"/>
      <c r="B201" s="268"/>
      <c r="C201" s="267"/>
      <c r="D201" s="267"/>
      <c r="E201" s="267"/>
      <c r="F201" s="267"/>
      <c r="G201" s="277"/>
      <c r="H201" s="267"/>
      <c r="I201" s="267"/>
      <c r="J201" s="267"/>
      <c r="K201" s="32"/>
      <c r="L201" s="12" t="s">
        <v>21</v>
      </c>
      <c r="M201" s="12" t="s">
        <v>22</v>
      </c>
      <c r="N201" s="8">
        <v>3971</v>
      </c>
      <c r="O201" s="8">
        <v>3854</v>
      </c>
      <c r="P201" s="8">
        <v>4191.3999999999996</v>
      </c>
      <c r="Q201" s="8">
        <v>0</v>
      </c>
      <c r="R201" s="8">
        <v>0</v>
      </c>
      <c r="S201" s="8">
        <v>0</v>
      </c>
    </row>
    <row r="202" spans="1:19" ht="12.75" customHeight="1">
      <c r="A202" s="267"/>
      <c r="B202" s="268"/>
      <c r="C202" s="267"/>
      <c r="D202" s="267"/>
      <c r="E202" s="267"/>
      <c r="F202" s="267"/>
      <c r="G202" s="277"/>
      <c r="H202" s="267"/>
      <c r="I202" s="267"/>
      <c r="J202" s="267"/>
      <c r="K202" s="32"/>
      <c r="L202" s="12" t="s">
        <v>21</v>
      </c>
      <c r="M202" s="12" t="s">
        <v>23</v>
      </c>
      <c r="N202" s="8">
        <v>181749.2</v>
      </c>
      <c r="O202" s="8">
        <v>179246</v>
      </c>
      <c r="P202" s="8">
        <v>189133.5</v>
      </c>
      <c r="Q202" s="8">
        <v>208400</v>
      </c>
      <c r="R202" s="8">
        <v>215626.8</v>
      </c>
      <c r="S202" s="8">
        <v>219637.5</v>
      </c>
    </row>
    <row r="203" spans="1:19" ht="12.75" customHeight="1">
      <c r="A203" s="267"/>
      <c r="B203" s="268"/>
      <c r="C203" s="267"/>
      <c r="D203" s="267"/>
      <c r="E203" s="267"/>
      <c r="F203" s="267"/>
      <c r="G203" s="277"/>
      <c r="H203" s="267"/>
      <c r="I203" s="267"/>
      <c r="J203" s="267"/>
      <c r="K203" s="33"/>
      <c r="L203" s="12" t="s">
        <v>21</v>
      </c>
      <c r="M203" s="12" t="s">
        <v>29</v>
      </c>
      <c r="N203" s="8">
        <v>2794</v>
      </c>
      <c r="O203" s="8">
        <v>2793.9</v>
      </c>
      <c r="P203" s="8">
        <v>2772.2</v>
      </c>
      <c r="Q203" s="8">
        <v>2976.8</v>
      </c>
      <c r="R203" s="8">
        <v>2976.8</v>
      </c>
      <c r="S203" s="8">
        <v>2976.8</v>
      </c>
    </row>
    <row r="204" spans="1:19" ht="26.25" customHeight="1">
      <c r="A204" s="5" t="s">
        <v>190</v>
      </c>
      <c r="B204" s="6">
        <v>2102</v>
      </c>
      <c r="C204" s="9"/>
      <c r="D204" s="26"/>
      <c r="E204" s="26"/>
      <c r="F204" s="26"/>
      <c r="G204" s="26"/>
      <c r="H204" s="26"/>
      <c r="I204" s="26"/>
      <c r="J204" s="26"/>
      <c r="K204" s="26"/>
      <c r="L204" s="11"/>
      <c r="M204" s="11"/>
      <c r="N204" s="8">
        <v>0</v>
      </c>
      <c r="O204" s="8">
        <v>0</v>
      </c>
      <c r="P204" s="8">
        <v>0</v>
      </c>
      <c r="Q204" s="8">
        <v>0</v>
      </c>
      <c r="R204" s="8">
        <v>0</v>
      </c>
      <c r="S204" s="8">
        <v>0</v>
      </c>
    </row>
    <row r="205" spans="1:19" ht="101.25" customHeight="1">
      <c r="A205" s="267" t="s">
        <v>191</v>
      </c>
      <c r="B205" s="268">
        <v>2103</v>
      </c>
      <c r="C205" s="267" t="s">
        <v>40</v>
      </c>
      <c r="D205" s="277" t="s">
        <v>192</v>
      </c>
      <c r="E205" s="267" t="s">
        <v>108</v>
      </c>
      <c r="F205" s="277"/>
      <c r="G205" s="277"/>
      <c r="H205" s="277"/>
      <c r="I205" s="267" t="s">
        <v>193</v>
      </c>
      <c r="J205" s="277" t="s">
        <v>58</v>
      </c>
      <c r="K205" s="267" t="s">
        <v>149</v>
      </c>
      <c r="L205" s="11"/>
      <c r="M205" s="11"/>
      <c r="N205" s="8">
        <v>1087215.2</v>
      </c>
      <c r="O205" s="8">
        <v>1063791.2000000002</v>
      </c>
      <c r="P205" s="8">
        <v>1250056.8999999999</v>
      </c>
      <c r="Q205" s="8">
        <v>1322443.1000000001</v>
      </c>
      <c r="R205" s="8">
        <v>1368787.3000000003</v>
      </c>
      <c r="S205" s="8">
        <v>1418495.3</v>
      </c>
    </row>
    <row r="206" spans="1:19">
      <c r="A206" s="267"/>
      <c r="B206" s="268"/>
      <c r="C206" s="267"/>
      <c r="D206" s="277"/>
      <c r="E206" s="267"/>
      <c r="F206" s="277"/>
      <c r="G206" s="277"/>
      <c r="H206" s="277"/>
      <c r="I206" s="267"/>
      <c r="J206" s="277"/>
      <c r="K206" s="267"/>
      <c r="L206" s="12" t="s">
        <v>21</v>
      </c>
      <c r="M206" s="12" t="s">
        <v>29</v>
      </c>
      <c r="N206" s="8">
        <v>178950.9</v>
      </c>
      <c r="O206" s="8">
        <v>171657.60000000001</v>
      </c>
      <c r="P206" s="8">
        <v>210345.3</v>
      </c>
      <c r="Q206" s="8">
        <v>229443.5</v>
      </c>
      <c r="R206" s="8">
        <v>232984.5</v>
      </c>
      <c r="S206" s="8">
        <v>245923.8</v>
      </c>
    </row>
    <row r="207" spans="1:19">
      <c r="A207" s="267"/>
      <c r="B207" s="268"/>
      <c r="C207" s="267"/>
      <c r="D207" s="277"/>
      <c r="E207" s="267"/>
      <c r="F207" s="277"/>
      <c r="G207" s="277"/>
      <c r="H207" s="277"/>
      <c r="I207" s="267"/>
      <c r="J207" s="277"/>
      <c r="K207" s="267"/>
      <c r="L207" s="12" t="s">
        <v>25</v>
      </c>
      <c r="M207" s="12" t="s">
        <v>23</v>
      </c>
      <c r="N207" s="8">
        <v>686824.9</v>
      </c>
      <c r="O207" s="8">
        <v>678371.3</v>
      </c>
      <c r="P207" s="8">
        <v>770586</v>
      </c>
      <c r="Q207" s="8">
        <v>801016.8</v>
      </c>
      <c r="R207" s="8">
        <v>824058.1</v>
      </c>
      <c r="S207" s="8">
        <v>849894.2</v>
      </c>
    </row>
    <row r="208" spans="1:19">
      <c r="A208" s="267"/>
      <c r="B208" s="268"/>
      <c r="C208" s="267"/>
      <c r="D208" s="277"/>
      <c r="E208" s="267"/>
      <c r="F208" s="277"/>
      <c r="G208" s="277"/>
      <c r="H208" s="277"/>
      <c r="I208" s="267"/>
      <c r="J208" s="277"/>
      <c r="K208" s="267"/>
      <c r="L208" s="12" t="s">
        <v>24</v>
      </c>
      <c r="M208" s="12" t="s">
        <v>33</v>
      </c>
      <c r="N208" s="8">
        <v>0</v>
      </c>
      <c r="O208" s="8">
        <v>0</v>
      </c>
      <c r="P208" s="8">
        <v>0</v>
      </c>
      <c r="Q208" s="8">
        <v>0</v>
      </c>
      <c r="R208" s="8">
        <v>0</v>
      </c>
      <c r="S208" s="8">
        <v>0</v>
      </c>
    </row>
    <row r="209" spans="1:19">
      <c r="A209" s="267"/>
      <c r="B209" s="268"/>
      <c r="C209" s="267"/>
      <c r="D209" s="277"/>
      <c r="E209" s="267"/>
      <c r="F209" s="277"/>
      <c r="G209" s="277"/>
      <c r="H209" s="277"/>
      <c r="I209" s="267"/>
      <c r="J209" s="277"/>
      <c r="K209" s="267"/>
      <c r="L209" s="12" t="s">
        <v>24</v>
      </c>
      <c r="M209" s="12" t="s">
        <v>30</v>
      </c>
      <c r="N209" s="8">
        <v>166092.1</v>
      </c>
      <c r="O209" s="8">
        <v>160750.20000000001</v>
      </c>
      <c r="P209" s="8">
        <v>212831.2</v>
      </c>
      <c r="Q209" s="8">
        <v>229954.2</v>
      </c>
      <c r="R209" s="8">
        <v>247382.6</v>
      </c>
      <c r="S209" s="8">
        <v>255740.7</v>
      </c>
    </row>
    <row r="210" spans="1:19">
      <c r="A210" s="267"/>
      <c r="B210" s="268"/>
      <c r="C210" s="267"/>
      <c r="D210" s="277"/>
      <c r="E210" s="267"/>
      <c r="F210" s="277"/>
      <c r="G210" s="277"/>
      <c r="H210" s="277"/>
      <c r="I210" s="267"/>
      <c r="J210" s="277"/>
      <c r="K210" s="267"/>
      <c r="L210" s="12" t="s">
        <v>24</v>
      </c>
      <c r="M210" s="12" t="s">
        <v>34</v>
      </c>
      <c r="N210" s="8">
        <v>55347.3</v>
      </c>
      <c r="O210" s="8">
        <v>53012.1</v>
      </c>
      <c r="P210" s="8">
        <v>56294.400000000001</v>
      </c>
      <c r="Q210" s="8">
        <v>62028.6</v>
      </c>
      <c r="R210" s="8">
        <v>64362.1</v>
      </c>
      <c r="S210" s="8">
        <v>66936.600000000006</v>
      </c>
    </row>
    <row r="211" spans="1:19">
      <c r="A211" s="267"/>
      <c r="B211" s="268"/>
      <c r="C211" s="267"/>
      <c r="D211" s="277"/>
      <c r="E211" s="267"/>
      <c r="F211" s="277"/>
      <c r="G211" s="277"/>
      <c r="H211" s="277"/>
      <c r="I211" s="267"/>
      <c r="J211" s="277"/>
      <c r="K211" s="267"/>
      <c r="L211" s="12" t="s">
        <v>25</v>
      </c>
      <c r="M211" s="12" t="s">
        <v>25</v>
      </c>
      <c r="N211" s="8">
        <v>0</v>
      </c>
      <c r="O211" s="8">
        <v>0</v>
      </c>
      <c r="P211" s="8">
        <v>0</v>
      </c>
      <c r="Q211" s="8">
        <v>0</v>
      </c>
      <c r="R211" s="8">
        <v>0</v>
      </c>
      <c r="S211" s="8">
        <v>0</v>
      </c>
    </row>
    <row r="212" spans="1:19" ht="63" customHeight="1">
      <c r="A212" s="5" t="s">
        <v>194</v>
      </c>
      <c r="B212" s="6">
        <v>2104</v>
      </c>
      <c r="C212" s="9"/>
      <c r="D212" s="26"/>
      <c r="E212" s="26"/>
      <c r="F212" s="26"/>
      <c r="G212" s="26"/>
      <c r="H212" s="26"/>
      <c r="I212" s="26"/>
      <c r="J212" s="26"/>
      <c r="K212" s="26"/>
      <c r="L212" s="11"/>
      <c r="M212" s="11"/>
      <c r="N212" s="8">
        <v>0</v>
      </c>
      <c r="O212" s="8">
        <v>0</v>
      </c>
      <c r="P212" s="8">
        <v>0</v>
      </c>
      <c r="Q212" s="8">
        <v>0</v>
      </c>
      <c r="R212" s="8">
        <v>0</v>
      </c>
      <c r="S212" s="8">
        <v>0</v>
      </c>
    </row>
    <row r="213" spans="1:19" ht="48">
      <c r="A213" s="5" t="s">
        <v>195</v>
      </c>
      <c r="B213" s="6">
        <v>2105</v>
      </c>
      <c r="C213" s="9"/>
      <c r="D213" s="26"/>
      <c r="E213" s="26"/>
      <c r="F213" s="26"/>
      <c r="G213" s="26"/>
      <c r="H213" s="26"/>
      <c r="I213" s="26"/>
      <c r="J213" s="26"/>
      <c r="K213" s="26"/>
      <c r="L213" s="11"/>
      <c r="M213" s="11"/>
      <c r="N213" s="8">
        <v>0</v>
      </c>
      <c r="O213" s="8">
        <v>0</v>
      </c>
      <c r="P213" s="8">
        <v>0</v>
      </c>
      <c r="Q213" s="8">
        <v>0</v>
      </c>
      <c r="R213" s="8">
        <v>0</v>
      </c>
      <c r="S213" s="8">
        <v>0</v>
      </c>
    </row>
    <row r="214" spans="1:19" ht="43.5" customHeight="1">
      <c r="A214" s="5" t="s">
        <v>196</v>
      </c>
      <c r="B214" s="6">
        <v>2106</v>
      </c>
      <c r="C214" s="9"/>
      <c r="D214" s="26"/>
      <c r="E214" s="26"/>
      <c r="F214" s="26"/>
      <c r="G214" s="26"/>
      <c r="H214" s="26"/>
      <c r="I214" s="26"/>
      <c r="J214" s="26"/>
      <c r="K214" s="26"/>
      <c r="L214" s="11"/>
      <c r="M214" s="11"/>
      <c r="N214" s="8">
        <v>0</v>
      </c>
      <c r="O214" s="8">
        <v>0</v>
      </c>
      <c r="P214" s="8">
        <v>0</v>
      </c>
      <c r="Q214" s="8">
        <v>0</v>
      </c>
      <c r="R214" s="8">
        <v>0</v>
      </c>
      <c r="S214" s="8">
        <v>0</v>
      </c>
    </row>
    <row r="215" spans="1:19" ht="56.25" customHeight="1">
      <c r="A215" s="5" t="s">
        <v>197</v>
      </c>
      <c r="B215" s="6">
        <v>2107</v>
      </c>
      <c r="C215" s="9"/>
      <c r="D215" s="26"/>
      <c r="E215" s="26"/>
      <c r="F215" s="26"/>
      <c r="G215" s="26"/>
      <c r="H215" s="26"/>
      <c r="I215" s="26"/>
      <c r="J215" s="26"/>
      <c r="K215" s="26"/>
      <c r="L215" s="11"/>
      <c r="M215" s="11"/>
      <c r="N215" s="8">
        <v>0</v>
      </c>
      <c r="O215" s="8">
        <v>0</v>
      </c>
      <c r="P215" s="8">
        <v>0</v>
      </c>
      <c r="Q215" s="8">
        <v>0</v>
      </c>
      <c r="R215" s="8">
        <v>0</v>
      </c>
      <c r="S215" s="8">
        <v>0</v>
      </c>
    </row>
    <row r="216" spans="1:19" ht="106.5" customHeight="1">
      <c r="A216" s="5" t="s">
        <v>198</v>
      </c>
      <c r="B216" s="6">
        <v>2108</v>
      </c>
      <c r="C216" s="182" t="s">
        <v>499</v>
      </c>
      <c r="D216" s="183" t="s">
        <v>500</v>
      </c>
      <c r="E216" s="182" t="s">
        <v>503</v>
      </c>
      <c r="F216" s="184" t="s">
        <v>501</v>
      </c>
      <c r="G216" s="183" t="s">
        <v>502</v>
      </c>
      <c r="H216" s="182" t="s">
        <v>504</v>
      </c>
      <c r="I216" s="241" t="s">
        <v>555</v>
      </c>
      <c r="J216" s="242" t="s">
        <v>58</v>
      </c>
      <c r="K216" s="241" t="s">
        <v>543</v>
      </c>
      <c r="L216" s="12" t="s">
        <v>21</v>
      </c>
      <c r="M216" s="12" t="s">
        <v>27</v>
      </c>
      <c r="N216" s="8">
        <v>0</v>
      </c>
      <c r="O216" s="8">
        <v>0</v>
      </c>
      <c r="P216" s="8">
        <v>57699</v>
      </c>
      <c r="Q216" s="8">
        <v>0</v>
      </c>
      <c r="R216" s="8">
        <v>0</v>
      </c>
      <c r="S216" s="8">
        <v>0</v>
      </c>
    </row>
    <row r="217" spans="1:19" ht="75" customHeight="1">
      <c r="A217" s="5" t="s">
        <v>199</v>
      </c>
      <c r="B217" s="6">
        <v>2109</v>
      </c>
      <c r="C217" s="9"/>
      <c r="D217" s="26"/>
      <c r="E217" s="26"/>
      <c r="F217" s="26"/>
      <c r="G217" s="26"/>
      <c r="H217" s="26"/>
      <c r="I217" s="26"/>
      <c r="J217" s="26"/>
      <c r="K217" s="26"/>
      <c r="L217" s="11"/>
      <c r="M217" s="11"/>
      <c r="N217" s="8">
        <v>0</v>
      </c>
      <c r="O217" s="8">
        <v>0</v>
      </c>
      <c r="P217" s="8">
        <v>0</v>
      </c>
      <c r="Q217" s="8">
        <v>0</v>
      </c>
      <c r="R217" s="8">
        <v>0</v>
      </c>
      <c r="S217" s="8">
        <v>0</v>
      </c>
    </row>
    <row r="218" spans="1:19" ht="112.5" customHeight="1">
      <c r="A218" s="5" t="s">
        <v>200</v>
      </c>
      <c r="B218" s="6">
        <v>2110</v>
      </c>
      <c r="C218" s="9"/>
      <c r="D218" s="26"/>
      <c r="E218" s="26"/>
      <c r="F218" s="26"/>
      <c r="G218" s="26"/>
      <c r="H218" s="26"/>
      <c r="I218" s="26"/>
      <c r="J218" s="26"/>
      <c r="K218" s="26"/>
      <c r="L218" s="11"/>
      <c r="M218" s="11"/>
      <c r="N218" s="8">
        <v>0</v>
      </c>
      <c r="O218" s="8">
        <v>0</v>
      </c>
      <c r="P218" s="8">
        <v>0</v>
      </c>
      <c r="Q218" s="8">
        <v>0</v>
      </c>
      <c r="R218" s="8">
        <v>0</v>
      </c>
      <c r="S218" s="8">
        <v>0</v>
      </c>
    </row>
    <row r="219" spans="1:19" ht="132">
      <c r="A219" s="5" t="s">
        <v>201</v>
      </c>
      <c r="B219" s="6">
        <v>2111</v>
      </c>
      <c r="C219" s="9"/>
      <c r="D219" s="26"/>
      <c r="E219" s="26"/>
      <c r="F219" s="26"/>
      <c r="G219" s="26"/>
      <c r="H219" s="26"/>
      <c r="I219" s="26"/>
      <c r="J219" s="26"/>
      <c r="K219" s="26"/>
      <c r="L219" s="12" t="s">
        <v>34</v>
      </c>
      <c r="M219" s="12" t="s">
        <v>22</v>
      </c>
      <c r="N219" s="8">
        <v>0</v>
      </c>
      <c r="O219" s="8">
        <v>0</v>
      </c>
      <c r="P219" s="8">
        <v>0</v>
      </c>
      <c r="Q219" s="8">
        <v>0</v>
      </c>
      <c r="R219" s="8">
        <v>0</v>
      </c>
      <c r="S219" s="8">
        <v>0</v>
      </c>
    </row>
    <row r="220" spans="1:19" ht="43.5" customHeight="1">
      <c r="A220" s="5" t="s">
        <v>202</v>
      </c>
      <c r="B220" s="6">
        <v>2112</v>
      </c>
      <c r="C220" s="9"/>
      <c r="D220" s="26"/>
      <c r="E220" s="26"/>
      <c r="F220" s="26"/>
      <c r="G220" s="26"/>
      <c r="H220" s="26"/>
      <c r="I220" s="26"/>
      <c r="J220" s="26"/>
      <c r="K220" s="26"/>
      <c r="L220" s="11"/>
      <c r="M220" s="11"/>
      <c r="N220" s="8">
        <v>0</v>
      </c>
      <c r="O220" s="8">
        <v>0</v>
      </c>
      <c r="P220" s="8">
        <v>0</v>
      </c>
      <c r="Q220" s="8">
        <v>0</v>
      </c>
      <c r="R220" s="8">
        <v>0</v>
      </c>
      <c r="S220" s="8">
        <v>0</v>
      </c>
    </row>
    <row r="221" spans="1:19" ht="132" customHeight="1">
      <c r="A221" s="267" t="s">
        <v>203</v>
      </c>
      <c r="B221" s="268">
        <v>2113</v>
      </c>
      <c r="C221" s="267" t="s">
        <v>40</v>
      </c>
      <c r="D221" s="267" t="s">
        <v>204</v>
      </c>
      <c r="E221" s="267" t="s">
        <v>108</v>
      </c>
      <c r="F221" s="267"/>
      <c r="G221" s="267"/>
      <c r="H221" s="267"/>
      <c r="I221" s="267" t="s">
        <v>205</v>
      </c>
      <c r="J221" s="267" t="s">
        <v>189</v>
      </c>
      <c r="K221" s="267" t="s">
        <v>206</v>
      </c>
      <c r="L221" s="11"/>
      <c r="M221" s="11"/>
      <c r="N221" s="8">
        <v>1147.5</v>
      </c>
      <c r="O221" s="8">
        <v>1040.5</v>
      </c>
      <c r="P221" s="8">
        <v>636.29999999999995</v>
      </c>
      <c r="Q221" s="8">
        <v>1834.7</v>
      </c>
      <c r="R221" s="8">
        <v>1836.2</v>
      </c>
      <c r="S221" s="8">
        <v>1837.7</v>
      </c>
    </row>
    <row r="222" spans="1:19">
      <c r="A222" s="267"/>
      <c r="B222" s="268"/>
      <c r="C222" s="267"/>
      <c r="D222" s="267"/>
      <c r="E222" s="267"/>
      <c r="F222" s="267"/>
      <c r="G222" s="267"/>
      <c r="H222" s="267"/>
      <c r="I222" s="267"/>
      <c r="J222" s="267"/>
      <c r="K222" s="267"/>
      <c r="L222" s="12" t="s">
        <v>21</v>
      </c>
      <c r="M222" s="12" t="s">
        <v>24</v>
      </c>
      <c r="N222" s="8">
        <v>0</v>
      </c>
      <c r="O222" s="8">
        <v>0</v>
      </c>
      <c r="P222" s="8">
        <v>0</v>
      </c>
      <c r="Q222" s="8">
        <v>300</v>
      </c>
      <c r="R222" s="8">
        <v>300</v>
      </c>
      <c r="S222" s="8">
        <v>300</v>
      </c>
    </row>
    <row r="223" spans="1:19">
      <c r="A223" s="267"/>
      <c r="B223" s="268"/>
      <c r="C223" s="267"/>
      <c r="D223" s="267"/>
      <c r="E223" s="267"/>
      <c r="F223" s="267"/>
      <c r="G223" s="267"/>
      <c r="H223" s="267"/>
      <c r="I223" s="267"/>
      <c r="J223" s="267"/>
      <c r="K223" s="267"/>
      <c r="L223" s="12" t="s">
        <v>21</v>
      </c>
      <c r="M223" s="12" t="s">
        <v>26</v>
      </c>
      <c r="N223" s="8">
        <v>0</v>
      </c>
      <c r="O223" s="8">
        <v>0</v>
      </c>
      <c r="P223" s="8">
        <v>0</v>
      </c>
      <c r="Q223" s="8">
        <v>0</v>
      </c>
      <c r="R223" s="8">
        <v>0</v>
      </c>
      <c r="S223" s="8">
        <v>0</v>
      </c>
    </row>
    <row r="224" spans="1:19">
      <c r="A224" s="267"/>
      <c r="B224" s="268"/>
      <c r="C224" s="267"/>
      <c r="D224" s="267"/>
      <c r="E224" s="267"/>
      <c r="F224" s="267"/>
      <c r="G224" s="267"/>
      <c r="H224" s="267"/>
      <c r="I224" s="267"/>
      <c r="J224" s="267"/>
      <c r="K224" s="267"/>
      <c r="L224" s="12" t="s">
        <v>21</v>
      </c>
      <c r="M224" s="12" t="s">
        <v>29</v>
      </c>
      <c r="N224" s="8">
        <v>0</v>
      </c>
      <c r="O224" s="8">
        <v>0</v>
      </c>
      <c r="P224" s="8">
        <v>0</v>
      </c>
      <c r="Q224" s="8">
        <v>0</v>
      </c>
      <c r="R224" s="8">
        <v>0</v>
      </c>
      <c r="S224" s="8">
        <v>0</v>
      </c>
    </row>
    <row r="225" spans="1:19">
      <c r="A225" s="267"/>
      <c r="B225" s="268"/>
      <c r="C225" s="267"/>
      <c r="D225" s="267"/>
      <c r="E225" s="267"/>
      <c r="F225" s="267"/>
      <c r="G225" s="267"/>
      <c r="H225" s="267"/>
      <c r="I225" s="267"/>
      <c r="J225" s="267"/>
      <c r="K225" s="267"/>
      <c r="L225" s="12" t="s">
        <v>24</v>
      </c>
      <c r="M225" s="12" t="s">
        <v>33</v>
      </c>
      <c r="N225" s="8">
        <v>0</v>
      </c>
      <c r="O225" s="8">
        <v>0</v>
      </c>
      <c r="P225" s="8">
        <v>0</v>
      </c>
      <c r="Q225" s="8">
        <v>0</v>
      </c>
      <c r="R225" s="8">
        <v>0</v>
      </c>
      <c r="S225" s="8">
        <v>0</v>
      </c>
    </row>
    <row r="226" spans="1:19">
      <c r="A226" s="267"/>
      <c r="B226" s="268"/>
      <c r="C226" s="267"/>
      <c r="D226" s="267"/>
      <c r="E226" s="267"/>
      <c r="F226" s="267"/>
      <c r="G226" s="267"/>
      <c r="H226" s="267"/>
      <c r="I226" s="267"/>
      <c r="J226" s="267"/>
      <c r="K226" s="267"/>
      <c r="L226" s="12" t="s">
        <v>24</v>
      </c>
      <c r="M226" s="12" t="s">
        <v>34</v>
      </c>
      <c r="N226" s="8">
        <v>0</v>
      </c>
      <c r="O226" s="8">
        <v>0</v>
      </c>
      <c r="P226" s="8">
        <v>0</v>
      </c>
      <c r="Q226" s="8">
        <v>0</v>
      </c>
      <c r="R226" s="8">
        <v>0</v>
      </c>
      <c r="S226" s="8">
        <v>0</v>
      </c>
    </row>
    <row r="227" spans="1:19">
      <c r="A227" s="267"/>
      <c r="B227" s="268"/>
      <c r="C227" s="267"/>
      <c r="D227" s="267"/>
      <c r="E227" s="267"/>
      <c r="F227" s="267"/>
      <c r="G227" s="267"/>
      <c r="H227" s="267"/>
      <c r="I227" s="267"/>
      <c r="J227" s="267"/>
      <c r="K227" s="267"/>
      <c r="L227" s="12" t="s">
        <v>25</v>
      </c>
      <c r="M227" s="12" t="s">
        <v>25</v>
      </c>
      <c r="N227" s="8">
        <v>0</v>
      </c>
      <c r="O227" s="8">
        <v>0</v>
      </c>
      <c r="P227" s="8">
        <v>0</v>
      </c>
      <c r="Q227" s="8">
        <v>0</v>
      </c>
      <c r="R227" s="8">
        <v>0</v>
      </c>
      <c r="S227" s="8">
        <v>0</v>
      </c>
    </row>
    <row r="228" spans="1:19">
      <c r="A228" s="267"/>
      <c r="B228" s="268"/>
      <c r="C228" s="267"/>
      <c r="D228" s="267"/>
      <c r="E228" s="267"/>
      <c r="F228" s="267"/>
      <c r="G228" s="267"/>
      <c r="H228" s="267"/>
      <c r="I228" s="267"/>
      <c r="J228" s="267"/>
      <c r="K228" s="267"/>
      <c r="L228" s="12" t="s">
        <v>27</v>
      </c>
      <c r="M228" s="12" t="s">
        <v>25</v>
      </c>
      <c r="N228" s="8">
        <v>1147.5</v>
      </c>
      <c r="O228" s="8">
        <v>1040.5</v>
      </c>
      <c r="P228" s="8">
        <v>636.29999999999995</v>
      </c>
      <c r="Q228" s="8">
        <v>1534.7</v>
      </c>
      <c r="R228" s="8">
        <v>1536.2</v>
      </c>
      <c r="S228" s="8">
        <v>1537.7</v>
      </c>
    </row>
    <row r="229" spans="1:19">
      <c r="A229" s="267"/>
      <c r="B229" s="268"/>
      <c r="C229" s="267"/>
      <c r="D229" s="267"/>
      <c r="E229" s="267"/>
      <c r="F229" s="267"/>
      <c r="G229" s="267"/>
      <c r="H229" s="267"/>
      <c r="I229" s="267"/>
      <c r="J229" s="267"/>
      <c r="K229" s="267"/>
      <c r="L229" s="12" t="s">
        <v>27</v>
      </c>
      <c r="M229" s="12" t="s">
        <v>30</v>
      </c>
      <c r="N229" s="8">
        <v>0</v>
      </c>
      <c r="O229" s="8">
        <v>0</v>
      </c>
      <c r="P229" s="8">
        <v>0</v>
      </c>
      <c r="Q229" s="8">
        <v>0</v>
      </c>
      <c r="R229" s="8">
        <v>0</v>
      </c>
      <c r="S229" s="8">
        <v>0</v>
      </c>
    </row>
    <row r="230" spans="1:19">
      <c r="A230" s="267"/>
      <c r="B230" s="268"/>
      <c r="C230" s="267"/>
      <c r="D230" s="267"/>
      <c r="E230" s="267"/>
      <c r="F230" s="267"/>
      <c r="G230" s="267"/>
      <c r="H230" s="267"/>
      <c r="I230" s="267"/>
      <c r="J230" s="267"/>
      <c r="K230" s="267"/>
      <c r="L230" s="12" t="s">
        <v>33</v>
      </c>
      <c r="M230" s="12" t="s">
        <v>24</v>
      </c>
      <c r="N230" s="8">
        <v>0</v>
      </c>
      <c r="O230" s="8">
        <v>0</v>
      </c>
      <c r="P230" s="8">
        <v>0</v>
      </c>
      <c r="Q230" s="8">
        <v>0</v>
      </c>
      <c r="R230" s="8">
        <v>0</v>
      </c>
      <c r="S230" s="8">
        <v>0</v>
      </c>
    </row>
    <row r="231" spans="1:19" ht="111" customHeight="1">
      <c r="A231" s="267" t="s">
        <v>207</v>
      </c>
      <c r="B231" s="268">
        <v>2114</v>
      </c>
      <c r="C231" s="267" t="s">
        <v>208</v>
      </c>
      <c r="D231" s="267" t="s">
        <v>209</v>
      </c>
      <c r="E231" s="267" t="s">
        <v>210</v>
      </c>
      <c r="F231" s="271"/>
      <c r="G231" s="271"/>
      <c r="H231" s="271"/>
      <c r="I231" s="267" t="s">
        <v>600</v>
      </c>
      <c r="J231" s="267" t="s">
        <v>629</v>
      </c>
      <c r="K231" s="267" t="s">
        <v>628</v>
      </c>
      <c r="L231" s="11"/>
      <c r="M231" s="11"/>
      <c r="N231" s="8">
        <v>3880.6</v>
      </c>
      <c r="O231" s="8">
        <v>3880.6</v>
      </c>
      <c r="P231" s="8">
        <v>5024.3</v>
      </c>
      <c r="Q231" s="8">
        <v>9914.5999999999985</v>
      </c>
      <c r="R231" s="8">
        <v>9719.1</v>
      </c>
      <c r="S231" s="8">
        <v>10156.700000000001</v>
      </c>
    </row>
    <row r="232" spans="1:19">
      <c r="A232" s="267"/>
      <c r="B232" s="268"/>
      <c r="C232" s="267"/>
      <c r="D232" s="267"/>
      <c r="E232" s="267"/>
      <c r="F232" s="271"/>
      <c r="G232" s="271"/>
      <c r="H232" s="271"/>
      <c r="I232" s="267"/>
      <c r="J232" s="267"/>
      <c r="K232" s="267"/>
      <c r="L232" s="12" t="s">
        <v>21</v>
      </c>
      <c r="M232" s="12" t="s">
        <v>29</v>
      </c>
      <c r="N232" s="8">
        <v>119.5</v>
      </c>
      <c r="O232" s="8">
        <v>119.5</v>
      </c>
      <c r="P232" s="8">
        <v>70.8</v>
      </c>
      <c r="Q232" s="8">
        <v>515</v>
      </c>
      <c r="R232" s="8">
        <v>300</v>
      </c>
      <c r="S232" s="8">
        <v>300</v>
      </c>
    </row>
    <row r="233" spans="1:19">
      <c r="A233" s="267"/>
      <c r="B233" s="268"/>
      <c r="C233" s="267"/>
      <c r="D233" s="267"/>
      <c r="E233" s="267"/>
      <c r="F233" s="271"/>
      <c r="G233" s="271"/>
      <c r="H233" s="271"/>
      <c r="I233" s="267"/>
      <c r="J233" s="267"/>
      <c r="K233" s="267"/>
      <c r="L233" s="12" t="s">
        <v>23</v>
      </c>
      <c r="M233" s="12" t="s">
        <v>30</v>
      </c>
      <c r="N233" s="8">
        <v>0</v>
      </c>
      <c r="O233" s="8">
        <v>0</v>
      </c>
      <c r="P233" s="8">
        <v>0</v>
      </c>
      <c r="Q233" s="8">
        <v>0</v>
      </c>
      <c r="R233" s="8">
        <v>0</v>
      </c>
      <c r="S233" s="8">
        <v>0</v>
      </c>
    </row>
    <row r="234" spans="1:19">
      <c r="A234" s="267"/>
      <c r="B234" s="268"/>
      <c r="C234" s="267"/>
      <c r="D234" s="267"/>
      <c r="E234" s="267"/>
      <c r="F234" s="271"/>
      <c r="G234" s="271"/>
      <c r="H234" s="271"/>
      <c r="I234" s="267"/>
      <c r="J234" s="267"/>
      <c r="K234" s="267"/>
      <c r="L234" s="12" t="s">
        <v>24</v>
      </c>
      <c r="M234" s="12" t="s">
        <v>34</v>
      </c>
      <c r="N234" s="8">
        <v>0</v>
      </c>
      <c r="O234" s="8">
        <v>0</v>
      </c>
      <c r="P234" s="8">
        <v>0</v>
      </c>
      <c r="Q234" s="8">
        <v>0</v>
      </c>
      <c r="R234" s="8">
        <v>0</v>
      </c>
      <c r="S234" s="8">
        <v>0</v>
      </c>
    </row>
    <row r="235" spans="1:19">
      <c r="A235" s="267"/>
      <c r="B235" s="268"/>
      <c r="C235" s="267"/>
      <c r="D235" s="267"/>
      <c r="E235" s="267"/>
      <c r="F235" s="271"/>
      <c r="G235" s="271"/>
      <c r="H235" s="271"/>
      <c r="I235" s="267"/>
      <c r="J235" s="267"/>
      <c r="K235" s="267"/>
      <c r="L235" s="12" t="s">
        <v>25</v>
      </c>
      <c r="M235" s="12" t="s">
        <v>25</v>
      </c>
      <c r="N235" s="8">
        <v>0</v>
      </c>
      <c r="O235" s="8">
        <v>0</v>
      </c>
      <c r="P235" s="8">
        <v>0</v>
      </c>
      <c r="Q235" s="8">
        <v>0</v>
      </c>
      <c r="R235" s="8">
        <v>0</v>
      </c>
      <c r="S235" s="8">
        <v>0</v>
      </c>
    </row>
    <row r="236" spans="1:19">
      <c r="A236" s="267"/>
      <c r="B236" s="268"/>
      <c r="C236" s="267"/>
      <c r="D236" s="267"/>
      <c r="E236" s="267"/>
      <c r="F236" s="271"/>
      <c r="G236" s="271"/>
      <c r="H236" s="271"/>
      <c r="I236" s="267"/>
      <c r="J236" s="267"/>
      <c r="K236" s="267"/>
      <c r="L236" s="12" t="s">
        <v>27</v>
      </c>
      <c r="M236" s="12" t="s">
        <v>21</v>
      </c>
      <c r="N236" s="8">
        <v>994.3</v>
      </c>
      <c r="O236" s="8">
        <v>994.3</v>
      </c>
      <c r="P236" s="8">
        <v>2952.5</v>
      </c>
      <c r="Q236" s="8">
        <v>5913.9</v>
      </c>
      <c r="R236" s="8">
        <v>5145</v>
      </c>
      <c r="S236" s="8">
        <v>5145</v>
      </c>
    </row>
    <row r="237" spans="1:19">
      <c r="A237" s="267"/>
      <c r="B237" s="268"/>
      <c r="C237" s="267"/>
      <c r="D237" s="267"/>
      <c r="E237" s="267"/>
      <c r="F237" s="271"/>
      <c r="G237" s="271"/>
      <c r="H237" s="271"/>
      <c r="I237" s="267"/>
      <c r="J237" s="267"/>
      <c r="K237" s="267"/>
      <c r="L237" s="12" t="s">
        <v>27</v>
      </c>
      <c r="M237" s="12" t="s">
        <v>22</v>
      </c>
      <c r="N237" s="8">
        <v>676.8</v>
      </c>
      <c r="O237" s="8">
        <v>676.8</v>
      </c>
      <c r="P237" s="8">
        <v>1243.5999999999999</v>
      </c>
      <c r="Q237" s="8">
        <v>3107.2</v>
      </c>
      <c r="R237" s="8">
        <v>3876.1</v>
      </c>
      <c r="S237" s="8">
        <v>3876.1</v>
      </c>
    </row>
    <row r="238" spans="1:19" ht="13.5" customHeight="1">
      <c r="A238" s="267"/>
      <c r="B238" s="268"/>
      <c r="C238" s="267"/>
      <c r="D238" s="267"/>
      <c r="E238" s="267"/>
      <c r="F238" s="271"/>
      <c r="G238" s="271"/>
      <c r="H238" s="271"/>
      <c r="I238" s="267"/>
      <c r="J238" s="267"/>
      <c r="K238" s="267"/>
      <c r="L238" s="12" t="s">
        <v>27</v>
      </c>
      <c r="M238" s="12" t="s">
        <v>23</v>
      </c>
      <c r="N238" s="8">
        <v>113.9</v>
      </c>
      <c r="O238" s="8">
        <v>113.9</v>
      </c>
      <c r="P238" s="8">
        <v>69.099999999999994</v>
      </c>
      <c r="Q238" s="8">
        <v>127.6</v>
      </c>
      <c r="R238" s="8">
        <v>85.5</v>
      </c>
      <c r="S238" s="8">
        <v>159.4</v>
      </c>
    </row>
    <row r="239" spans="1:19">
      <c r="A239" s="267"/>
      <c r="B239" s="268"/>
      <c r="C239" s="267"/>
      <c r="D239" s="267"/>
      <c r="E239" s="267"/>
      <c r="F239" s="271"/>
      <c r="G239" s="271"/>
      <c r="H239" s="271"/>
      <c r="I239" s="267"/>
      <c r="J239" s="267"/>
      <c r="K239" s="267"/>
      <c r="L239" s="12" t="s">
        <v>27</v>
      </c>
      <c r="M239" s="12" t="s">
        <v>30</v>
      </c>
      <c r="N239" s="8">
        <v>0</v>
      </c>
      <c r="O239" s="8">
        <v>0</v>
      </c>
      <c r="P239" s="8">
        <v>0</v>
      </c>
      <c r="Q239" s="8">
        <v>0</v>
      </c>
      <c r="R239" s="8">
        <v>0</v>
      </c>
      <c r="S239" s="8">
        <v>0</v>
      </c>
    </row>
    <row r="240" spans="1:19">
      <c r="A240" s="267"/>
      <c r="B240" s="268"/>
      <c r="C240" s="267"/>
      <c r="D240" s="267"/>
      <c r="E240" s="267"/>
      <c r="F240" s="271"/>
      <c r="G240" s="271"/>
      <c r="H240" s="271"/>
      <c r="I240" s="267"/>
      <c r="J240" s="267"/>
      <c r="K240" s="267"/>
      <c r="L240" s="12" t="s">
        <v>33</v>
      </c>
      <c r="M240" s="12" t="s">
        <v>21</v>
      </c>
      <c r="N240" s="8">
        <v>1931.1</v>
      </c>
      <c r="O240" s="8">
        <v>1931.1</v>
      </c>
      <c r="P240" s="8">
        <v>648.29999999999995</v>
      </c>
      <c r="Q240" s="8">
        <v>205.9</v>
      </c>
      <c r="R240" s="8">
        <v>267.5</v>
      </c>
      <c r="S240" s="8">
        <v>631.20000000000005</v>
      </c>
    </row>
    <row r="241" spans="1:19">
      <c r="A241" s="267"/>
      <c r="B241" s="268"/>
      <c r="C241" s="267"/>
      <c r="D241" s="267"/>
      <c r="E241" s="267"/>
      <c r="F241" s="271"/>
      <c r="G241" s="271"/>
      <c r="H241" s="271"/>
      <c r="I241" s="267"/>
      <c r="J241" s="267"/>
      <c r="K241" s="267"/>
      <c r="L241" s="12" t="s">
        <v>28</v>
      </c>
      <c r="M241" s="12" t="s">
        <v>22</v>
      </c>
      <c r="N241" s="8">
        <v>0</v>
      </c>
      <c r="O241" s="8">
        <v>0</v>
      </c>
      <c r="P241" s="8">
        <v>0</v>
      </c>
      <c r="Q241" s="8">
        <v>0</v>
      </c>
      <c r="R241" s="8">
        <v>0</v>
      </c>
      <c r="S241" s="8">
        <v>0</v>
      </c>
    </row>
    <row r="242" spans="1:19">
      <c r="A242" s="267"/>
      <c r="B242" s="268"/>
      <c r="C242" s="267"/>
      <c r="D242" s="267"/>
      <c r="E242" s="267"/>
      <c r="F242" s="271"/>
      <c r="G242" s="271"/>
      <c r="H242" s="271"/>
      <c r="I242" s="267"/>
      <c r="J242" s="267"/>
      <c r="K242" s="267"/>
      <c r="L242" s="12" t="s">
        <v>28</v>
      </c>
      <c r="M242" s="12" t="s">
        <v>23</v>
      </c>
      <c r="N242" s="8">
        <v>45</v>
      </c>
      <c r="O242" s="8">
        <v>45</v>
      </c>
      <c r="P242" s="8">
        <v>40</v>
      </c>
      <c r="Q242" s="8">
        <v>45</v>
      </c>
      <c r="R242" s="8">
        <v>45</v>
      </c>
      <c r="S242" s="8">
        <v>45</v>
      </c>
    </row>
    <row r="243" spans="1:19" ht="141.75" customHeight="1">
      <c r="A243" s="267" t="s">
        <v>211</v>
      </c>
      <c r="B243" s="268">
        <v>2115</v>
      </c>
      <c r="C243" s="267" t="s">
        <v>184</v>
      </c>
      <c r="D243" s="267" t="s">
        <v>212</v>
      </c>
      <c r="E243" s="267" t="s">
        <v>186</v>
      </c>
      <c r="F243" s="267" t="s">
        <v>492</v>
      </c>
      <c r="G243" s="267" t="s">
        <v>510</v>
      </c>
      <c r="H243" s="267" t="s">
        <v>509</v>
      </c>
      <c r="I243" s="267" t="s">
        <v>544</v>
      </c>
      <c r="J243" s="267" t="s">
        <v>545</v>
      </c>
      <c r="K243" s="267" t="s">
        <v>546</v>
      </c>
      <c r="L243" s="11"/>
      <c r="M243" s="11"/>
      <c r="N243" s="8">
        <v>1309854.3999999997</v>
      </c>
      <c r="O243" s="8">
        <v>1217192.3000000003</v>
      </c>
      <c r="P243" s="8">
        <v>1578576</v>
      </c>
      <c r="Q243" s="8">
        <v>2508255.5999999996</v>
      </c>
      <c r="R243" s="8">
        <v>2099251.9</v>
      </c>
      <c r="S243" s="8">
        <v>2590565.8000000007</v>
      </c>
    </row>
    <row r="244" spans="1:19" ht="15.75" customHeight="1">
      <c r="A244" s="267"/>
      <c r="B244" s="268"/>
      <c r="C244" s="267"/>
      <c r="D244" s="267"/>
      <c r="E244" s="267"/>
      <c r="F244" s="267"/>
      <c r="G244" s="267"/>
      <c r="H244" s="267"/>
      <c r="I244" s="267"/>
      <c r="J244" s="267"/>
      <c r="K244" s="267"/>
      <c r="L244" s="12" t="s">
        <v>21</v>
      </c>
      <c r="M244" s="12" t="s">
        <v>23</v>
      </c>
      <c r="N244" s="8">
        <v>0</v>
      </c>
      <c r="O244" s="8">
        <v>0</v>
      </c>
      <c r="P244" s="8">
        <v>0</v>
      </c>
      <c r="Q244" s="8">
        <v>0</v>
      </c>
      <c r="R244" s="8">
        <v>0</v>
      </c>
      <c r="S244" s="8">
        <v>0</v>
      </c>
    </row>
    <row r="245" spans="1:19" ht="14.25" customHeight="1">
      <c r="A245" s="267"/>
      <c r="B245" s="268"/>
      <c r="C245" s="267"/>
      <c r="D245" s="267"/>
      <c r="E245" s="267"/>
      <c r="F245" s="267"/>
      <c r="G245" s="267"/>
      <c r="H245" s="267"/>
      <c r="I245" s="267"/>
      <c r="J245" s="267"/>
      <c r="K245" s="267"/>
      <c r="L245" s="12" t="s">
        <v>21</v>
      </c>
      <c r="M245" s="12" t="s">
        <v>24</v>
      </c>
      <c r="N245" s="8">
        <v>601540.9</v>
      </c>
      <c r="O245" s="8">
        <v>595246.30000000005</v>
      </c>
      <c r="P245" s="8">
        <v>673078.8</v>
      </c>
      <c r="Q245" s="8">
        <v>708867.6</v>
      </c>
      <c r="R245" s="8">
        <v>742230.7</v>
      </c>
      <c r="S245" s="8">
        <v>767048.8</v>
      </c>
    </row>
    <row r="246" spans="1:19" ht="14.25" customHeight="1">
      <c r="A246" s="267"/>
      <c r="B246" s="268"/>
      <c r="C246" s="267"/>
      <c r="D246" s="267"/>
      <c r="E246" s="267"/>
      <c r="F246" s="267"/>
      <c r="G246" s="267"/>
      <c r="H246" s="267"/>
      <c r="I246" s="267"/>
      <c r="J246" s="267"/>
      <c r="K246" s="267"/>
      <c r="L246" s="12" t="s">
        <v>21</v>
      </c>
      <c r="M246" s="12" t="s">
        <v>26</v>
      </c>
      <c r="N246" s="8">
        <v>111069.3</v>
      </c>
      <c r="O246" s="8">
        <v>108889.3</v>
      </c>
      <c r="P246" s="8">
        <v>121232.1</v>
      </c>
      <c r="Q246" s="8">
        <v>123249.1</v>
      </c>
      <c r="R246" s="8">
        <v>127431.7</v>
      </c>
      <c r="S246" s="8">
        <v>131949</v>
      </c>
    </row>
    <row r="247" spans="1:19" ht="14.25" customHeight="1">
      <c r="A247" s="267"/>
      <c r="B247" s="268"/>
      <c r="C247" s="267"/>
      <c r="D247" s="267"/>
      <c r="E247" s="267"/>
      <c r="F247" s="267"/>
      <c r="G247" s="267"/>
      <c r="H247" s="267"/>
      <c r="I247" s="267"/>
      <c r="J247" s="267"/>
      <c r="K247" s="267"/>
      <c r="L247" s="12" t="s">
        <v>21</v>
      </c>
      <c r="M247" s="12" t="s">
        <v>28</v>
      </c>
      <c r="N247" s="8">
        <v>70218.2</v>
      </c>
      <c r="O247" s="8">
        <v>0</v>
      </c>
      <c r="P247" s="8">
        <v>108100.2</v>
      </c>
      <c r="Q247" s="8">
        <v>865915.7</v>
      </c>
      <c r="R247" s="8">
        <v>564376.30000000005</v>
      </c>
      <c r="S247" s="8">
        <v>1008702.6</v>
      </c>
    </row>
    <row r="248" spans="1:19" ht="14.25" customHeight="1">
      <c r="A248" s="267"/>
      <c r="B248" s="268"/>
      <c r="C248" s="267"/>
      <c r="D248" s="267"/>
      <c r="E248" s="267"/>
      <c r="F248" s="267"/>
      <c r="G248" s="267"/>
      <c r="H248" s="267"/>
      <c r="I248" s="267"/>
      <c r="J248" s="267"/>
      <c r="K248" s="267"/>
      <c r="L248" s="12" t="s">
        <v>21</v>
      </c>
      <c r="M248" s="12" t="s">
        <v>29</v>
      </c>
      <c r="N248" s="8">
        <v>249491.1</v>
      </c>
      <c r="O248" s="8">
        <v>239857.8</v>
      </c>
      <c r="P248" s="8">
        <v>358217.39999999997</v>
      </c>
      <c r="Q248" s="8">
        <v>490419.19999999995</v>
      </c>
      <c r="R248" s="8">
        <v>336914.9</v>
      </c>
      <c r="S248" s="8">
        <v>343886.10000000003</v>
      </c>
    </row>
    <row r="249" spans="1:19" ht="14.25" customHeight="1">
      <c r="A249" s="267"/>
      <c r="B249" s="268"/>
      <c r="C249" s="267"/>
      <c r="D249" s="267"/>
      <c r="E249" s="267"/>
      <c r="F249" s="267"/>
      <c r="G249" s="267"/>
      <c r="H249" s="267"/>
      <c r="I249" s="267"/>
      <c r="J249" s="267"/>
      <c r="K249" s="267"/>
      <c r="L249" s="12" t="s">
        <v>22</v>
      </c>
      <c r="M249" s="12" t="s">
        <v>23</v>
      </c>
      <c r="N249" s="8">
        <v>14522.7</v>
      </c>
      <c r="O249" s="8">
        <v>14521.6</v>
      </c>
      <c r="P249" s="8">
        <v>19106.400000000001</v>
      </c>
      <c r="Q249" s="8">
        <v>0</v>
      </c>
      <c r="R249" s="8">
        <v>0</v>
      </c>
      <c r="S249" s="8">
        <v>0</v>
      </c>
    </row>
    <row r="250" spans="1:19" ht="14.25" customHeight="1">
      <c r="A250" s="267"/>
      <c r="B250" s="268"/>
      <c r="C250" s="267"/>
      <c r="D250" s="267"/>
      <c r="E250" s="267"/>
      <c r="F250" s="267"/>
      <c r="G250" s="267"/>
      <c r="H250" s="267"/>
      <c r="I250" s="267"/>
      <c r="J250" s="267"/>
      <c r="K250" s="267"/>
      <c r="L250" s="12" t="s">
        <v>23</v>
      </c>
      <c r="M250" s="12" t="s">
        <v>24</v>
      </c>
      <c r="N250" s="8">
        <v>0</v>
      </c>
      <c r="O250" s="8">
        <v>0</v>
      </c>
      <c r="P250" s="8">
        <v>0</v>
      </c>
      <c r="Q250" s="8">
        <v>0</v>
      </c>
      <c r="R250" s="8">
        <v>0</v>
      </c>
      <c r="S250" s="8">
        <v>0</v>
      </c>
    </row>
    <row r="251" spans="1:19" ht="14.25" customHeight="1">
      <c r="A251" s="267"/>
      <c r="B251" s="268"/>
      <c r="C251" s="267"/>
      <c r="D251" s="267"/>
      <c r="E251" s="267"/>
      <c r="F251" s="267"/>
      <c r="G251" s="267"/>
      <c r="H251" s="267"/>
      <c r="I251" s="267"/>
      <c r="J251" s="267"/>
      <c r="K251" s="267"/>
      <c r="L251" s="12" t="s">
        <v>24</v>
      </c>
      <c r="M251" s="12" t="s">
        <v>21</v>
      </c>
      <c r="N251" s="8">
        <v>10023.5</v>
      </c>
      <c r="O251" s="8">
        <v>10023.5</v>
      </c>
      <c r="P251" s="8">
        <v>14239.1</v>
      </c>
      <c r="Q251" s="8">
        <v>16855.599999999999</v>
      </c>
      <c r="R251" s="8">
        <v>16334.2</v>
      </c>
      <c r="S251" s="8">
        <v>16281.1</v>
      </c>
    </row>
    <row r="252" spans="1:19" ht="14.25" customHeight="1">
      <c r="A252" s="267"/>
      <c r="B252" s="268"/>
      <c r="C252" s="267"/>
      <c r="D252" s="267"/>
      <c r="E252" s="267"/>
      <c r="F252" s="267"/>
      <c r="G252" s="267"/>
      <c r="H252" s="267"/>
      <c r="I252" s="267"/>
      <c r="J252" s="267"/>
      <c r="K252" s="267"/>
      <c r="L252" s="12" t="s">
        <v>24</v>
      </c>
      <c r="M252" s="12" t="s">
        <v>33</v>
      </c>
      <c r="N252" s="8">
        <v>37685</v>
      </c>
      <c r="O252" s="8">
        <v>36628.700000000004</v>
      </c>
      <c r="P252" s="8">
        <v>41975.7</v>
      </c>
      <c r="Q252" s="8">
        <v>48104.6</v>
      </c>
      <c r="R252" s="8">
        <v>50236.7</v>
      </c>
      <c r="S252" s="8">
        <v>52126.2</v>
      </c>
    </row>
    <row r="253" spans="1:19" ht="14.25" customHeight="1">
      <c r="A253" s="267"/>
      <c r="B253" s="268"/>
      <c r="C253" s="267"/>
      <c r="D253" s="267"/>
      <c r="E253" s="267"/>
      <c r="F253" s="267"/>
      <c r="G253" s="267"/>
      <c r="H253" s="267"/>
      <c r="I253" s="267"/>
      <c r="J253" s="267"/>
      <c r="K253" s="267"/>
      <c r="L253" s="12" t="s">
        <v>24</v>
      </c>
      <c r="M253" s="12" t="s">
        <v>30</v>
      </c>
      <c r="N253" s="8">
        <v>0</v>
      </c>
      <c r="O253" s="8">
        <v>0</v>
      </c>
      <c r="P253" s="8">
        <v>0</v>
      </c>
      <c r="Q253" s="8">
        <v>0</v>
      </c>
      <c r="R253" s="8">
        <v>0</v>
      </c>
      <c r="S253" s="8">
        <v>0</v>
      </c>
    </row>
    <row r="254" spans="1:19" ht="14.25" customHeight="1">
      <c r="A254" s="267"/>
      <c r="B254" s="268"/>
      <c r="C254" s="267"/>
      <c r="D254" s="267"/>
      <c r="E254" s="267"/>
      <c r="F254" s="267"/>
      <c r="G254" s="267"/>
      <c r="H254" s="267"/>
      <c r="I254" s="267"/>
      <c r="J254" s="267"/>
      <c r="K254" s="267"/>
      <c r="L254" s="12" t="s">
        <v>24</v>
      </c>
      <c r="M254" s="12" t="s">
        <v>31</v>
      </c>
      <c r="N254" s="8">
        <v>0</v>
      </c>
      <c r="O254" s="8">
        <v>0</v>
      </c>
      <c r="P254" s="8">
        <v>0</v>
      </c>
      <c r="Q254" s="8">
        <v>0</v>
      </c>
      <c r="R254" s="8">
        <v>0</v>
      </c>
      <c r="S254" s="8">
        <v>0</v>
      </c>
    </row>
    <row r="255" spans="1:19" ht="14.25" customHeight="1">
      <c r="A255" s="267"/>
      <c r="B255" s="268"/>
      <c r="C255" s="267"/>
      <c r="D255" s="267"/>
      <c r="E255" s="267"/>
      <c r="F255" s="267"/>
      <c r="G255" s="267"/>
      <c r="H255" s="267"/>
      <c r="I255" s="267"/>
      <c r="J255" s="267"/>
      <c r="K255" s="267"/>
      <c r="L255" s="12" t="s">
        <v>24</v>
      </c>
      <c r="M255" s="12" t="s">
        <v>34</v>
      </c>
      <c r="N255" s="8">
        <v>49026.899999999994</v>
      </c>
      <c r="O255" s="8">
        <v>46946.5</v>
      </c>
      <c r="P255" s="8">
        <v>56988.5</v>
      </c>
      <c r="Q255" s="8">
        <v>58799.3</v>
      </c>
      <c r="R255" s="8">
        <v>56384.800000000003</v>
      </c>
      <c r="S255" s="8">
        <v>58335.8</v>
      </c>
    </row>
    <row r="256" spans="1:19" ht="14.25" customHeight="1">
      <c r="A256" s="267"/>
      <c r="B256" s="268"/>
      <c r="C256" s="267"/>
      <c r="D256" s="267"/>
      <c r="E256" s="267"/>
      <c r="F256" s="267"/>
      <c r="G256" s="267"/>
      <c r="H256" s="267"/>
      <c r="I256" s="267"/>
      <c r="J256" s="267"/>
      <c r="K256" s="267"/>
      <c r="L256" s="12" t="s">
        <v>25</v>
      </c>
      <c r="M256" s="12" t="s">
        <v>21</v>
      </c>
      <c r="N256" s="8">
        <v>0</v>
      </c>
      <c r="O256" s="8">
        <v>0</v>
      </c>
      <c r="P256" s="8">
        <v>0</v>
      </c>
      <c r="Q256" s="8">
        <v>0</v>
      </c>
      <c r="R256" s="8">
        <v>0</v>
      </c>
      <c r="S256" s="8">
        <v>0</v>
      </c>
    </row>
    <row r="257" spans="1:19" ht="14.25" customHeight="1">
      <c r="A257" s="267"/>
      <c r="B257" s="268"/>
      <c r="C257" s="267"/>
      <c r="D257" s="267"/>
      <c r="E257" s="267"/>
      <c r="F257" s="267"/>
      <c r="G257" s="267"/>
      <c r="H257" s="267"/>
      <c r="I257" s="267"/>
      <c r="J257" s="267"/>
      <c r="K257" s="267"/>
      <c r="L257" s="12" t="s">
        <v>25</v>
      </c>
      <c r="M257" s="12" t="s">
        <v>22</v>
      </c>
      <c r="N257" s="8">
        <v>0</v>
      </c>
      <c r="O257" s="8">
        <v>0</v>
      </c>
      <c r="P257" s="8">
        <v>0</v>
      </c>
      <c r="Q257" s="8">
        <v>0</v>
      </c>
      <c r="R257" s="8">
        <v>0</v>
      </c>
      <c r="S257" s="8">
        <v>0</v>
      </c>
    </row>
    <row r="258" spans="1:19" ht="18" customHeight="1">
      <c r="A258" s="267"/>
      <c r="B258" s="268"/>
      <c r="C258" s="267"/>
      <c r="D258" s="267"/>
      <c r="E258" s="267"/>
      <c r="F258" s="267"/>
      <c r="G258" s="267"/>
      <c r="H258" s="267"/>
      <c r="I258" s="267"/>
      <c r="J258" s="267"/>
      <c r="K258" s="267"/>
      <c r="L258" s="12" t="s">
        <v>25</v>
      </c>
      <c r="M258" s="12" t="s">
        <v>23</v>
      </c>
      <c r="N258" s="8">
        <v>1122.5</v>
      </c>
      <c r="O258" s="8">
        <v>1069</v>
      </c>
      <c r="P258" s="8">
        <v>778.4</v>
      </c>
      <c r="Q258" s="8">
        <v>1026</v>
      </c>
      <c r="R258" s="8">
        <v>1026</v>
      </c>
      <c r="S258" s="8">
        <v>1026</v>
      </c>
    </row>
    <row r="259" spans="1:19" ht="14.25" customHeight="1">
      <c r="A259" s="267"/>
      <c r="B259" s="268"/>
      <c r="C259" s="267"/>
      <c r="D259" s="267"/>
      <c r="E259" s="267"/>
      <c r="F259" s="267"/>
      <c r="G259" s="267"/>
      <c r="H259" s="267"/>
      <c r="I259" s="267"/>
      <c r="J259" s="267"/>
      <c r="K259" s="267"/>
      <c r="L259" s="12" t="s">
        <v>25</v>
      </c>
      <c r="M259" s="12" t="s">
        <v>25</v>
      </c>
      <c r="N259" s="8">
        <v>34748.699999999997</v>
      </c>
      <c r="O259" s="8">
        <v>34287.800000000003</v>
      </c>
      <c r="P259" s="8">
        <v>39004</v>
      </c>
      <c r="Q259" s="8">
        <v>44322.9</v>
      </c>
      <c r="R259" s="8">
        <v>47254.7</v>
      </c>
      <c r="S259" s="8">
        <v>47710.2</v>
      </c>
    </row>
    <row r="260" spans="1:19" ht="16.5" customHeight="1">
      <c r="A260" s="267"/>
      <c r="B260" s="268"/>
      <c r="C260" s="267"/>
      <c r="D260" s="267"/>
      <c r="E260" s="267"/>
      <c r="F260" s="267"/>
      <c r="G260" s="267"/>
      <c r="H260" s="267"/>
      <c r="I260" s="267"/>
      <c r="J260" s="267"/>
      <c r="K260" s="267"/>
      <c r="L260" s="12" t="s">
        <v>27</v>
      </c>
      <c r="M260" s="12" t="s">
        <v>21</v>
      </c>
      <c r="N260" s="8">
        <v>0</v>
      </c>
      <c r="O260" s="8">
        <v>0</v>
      </c>
      <c r="P260" s="8">
        <v>0</v>
      </c>
      <c r="Q260" s="8">
        <v>0</v>
      </c>
      <c r="R260" s="8">
        <v>0</v>
      </c>
      <c r="S260" s="8">
        <v>0</v>
      </c>
    </row>
    <row r="261" spans="1:19" ht="17.25" customHeight="1">
      <c r="A261" s="267"/>
      <c r="B261" s="268"/>
      <c r="C261" s="267"/>
      <c r="D261" s="267"/>
      <c r="E261" s="267"/>
      <c r="F261" s="267"/>
      <c r="G261" s="267"/>
      <c r="H261" s="267"/>
      <c r="I261" s="267"/>
      <c r="J261" s="267"/>
      <c r="K261" s="267"/>
      <c r="L261" s="12" t="s">
        <v>27</v>
      </c>
      <c r="M261" s="12" t="s">
        <v>22</v>
      </c>
      <c r="N261" s="8">
        <v>0</v>
      </c>
      <c r="O261" s="8">
        <v>0</v>
      </c>
      <c r="P261" s="8">
        <v>0</v>
      </c>
      <c r="Q261" s="8">
        <v>0</v>
      </c>
      <c r="R261" s="8">
        <v>0</v>
      </c>
      <c r="S261" s="8">
        <v>0</v>
      </c>
    </row>
    <row r="262" spans="1:19" ht="15.75" customHeight="1">
      <c r="A262" s="267"/>
      <c r="B262" s="268"/>
      <c r="C262" s="267"/>
      <c r="D262" s="267"/>
      <c r="E262" s="267"/>
      <c r="F262" s="267"/>
      <c r="G262" s="267"/>
      <c r="H262" s="267"/>
      <c r="I262" s="267"/>
      <c r="J262" s="267"/>
      <c r="K262" s="267"/>
      <c r="L262" s="12" t="s">
        <v>27</v>
      </c>
      <c r="M262" s="12" t="s">
        <v>23</v>
      </c>
      <c r="N262" s="8">
        <v>0</v>
      </c>
      <c r="O262" s="8">
        <v>0</v>
      </c>
      <c r="P262" s="8">
        <v>0</v>
      </c>
      <c r="Q262" s="8">
        <v>0</v>
      </c>
      <c r="R262" s="8">
        <v>0</v>
      </c>
      <c r="S262" s="8">
        <v>0</v>
      </c>
    </row>
    <row r="263" spans="1:19" ht="14.25" customHeight="1">
      <c r="A263" s="267"/>
      <c r="B263" s="268"/>
      <c r="C263" s="267"/>
      <c r="D263" s="267"/>
      <c r="E263" s="267"/>
      <c r="F263" s="267"/>
      <c r="G263" s="267"/>
      <c r="H263" s="267"/>
      <c r="I263" s="267"/>
      <c r="J263" s="267"/>
      <c r="K263" s="267"/>
      <c r="L263" s="12" t="s">
        <v>27</v>
      </c>
      <c r="M263" s="12" t="s">
        <v>27</v>
      </c>
      <c r="N263" s="8">
        <v>0</v>
      </c>
      <c r="O263" s="8">
        <v>0</v>
      </c>
      <c r="P263" s="8">
        <v>0</v>
      </c>
      <c r="Q263" s="8">
        <v>0</v>
      </c>
      <c r="R263" s="8">
        <v>0</v>
      </c>
      <c r="S263" s="8">
        <v>0</v>
      </c>
    </row>
    <row r="264" spans="1:19" ht="14.25" customHeight="1">
      <c r="A264" s="267"/>
      <c r="B264" s="268"/>
      <c r="C264" s="267"/>
      <c r="D264" s="267"/>
      <c r="E264" s="267"/>
      <c r="F264" s="267"/>
      <c r="G264" s="267"/>
      <c r="H264" s="267"/>
      <c r="I264" s="267"/>
      <c r="J264" s="267"/>
      <c r="K264" s="267"/>
      <c r="L264" s="12" t="s">
        <v>27</v>
      </c>
      <c r="M264" s="12" t="s">
        <v>30</v>
      </c>
      <c r="N264" s="8">
        <v>38448</v>
      </c>
      <c r="O264" s="8">
        <v>38412.6</v>
      </c>
      <c r="P264" s="8">
        <v>42133.3</v>
      </c>
      <c r="Q264" s="8">
        <v>43755.1</v>
      </c>
      <c r="R264" s="8">
        <v>45905.3</v>
      </c>
      <c r="S264" s="8">
        <v>47775.5</v>
      </c>
    </row>
    <row r="265" spans="1:19" ht="14.25" customHeight="1">
      <c r="A265" s="267"/>
      <c r="B265" s="268"/>
      <c r="C265" s="267"/>
      <c r="D265" s="267"/>
      <c r="E265" s="267"/>
      <c r="F265" s="267"/>
      <c r="G265" s="267"/>
      <c r="H265" s="267"/>
      <c r="I265" s="267"/>
      <c r="J265" s="267"/>
      <c r="K265" s="267"/>
      <c r="L265" s="12" t="s">
        <v>33</v>
      </c>
      <c r="M265" s="12" t="s">
        <v>21</v>
      </c>
      <c r="N265" s="8">
        <v>0</v>
      </c>
      <c r="O265" s="8">
        <v>0</v>
      </c>
      <c r="P265" s="8">
        <v>0</v>
      </c>
      <c r="Q265" s="8">
        <v>0</v>
      </c>
      <c r="R265" s="8">
        <v>0</v>
      </c>
      <c r="S265" s="8">
        <v>0</v>
      </c>
    </row>
    <row r="266" spans="1:19" ht="14.25" customHeight="1">
      <c r="A266" s="267"/>
      <c r="B266" s="268"/>
      <c r="C266" s="267"/>
      <c r="D266" s="267"/>
      <c r="E266" s="267"/>
      <c r="F266" s="267"/>
      <c r="G266" s="267"/>
      <c r="H266" s="267"/>
      <c r="I266" s="267"/>
      <c r="J266" s="267"/>
      <c r="K266" s="267"/>
      <c r="L266" s="12" t="s">
        <v>33</v>
      </c>
      <c r="M266" s="12" t="s">
        <v>24</v>
      </c>
      <c r="N266" s="8">
        <v>20258.2</v>
      </c>
      <c r="O266" s="8">
        <v>20209.5</v>
      </c>
      <c r="P266" s="8">
        <v>22997</v>
      </c>
      <c r="Q266" s="8">
        <v>23245.5</v>
      </c>
      <c r="R266" s="8">
        <v>24180.7</v>
      </c>
      <c r="S266" s="8">
        <v>25040.2</v>
      </c>
    </row>
    <row r="267" spans="1:19" ht="14.25" customHeight="1">
      <c r="A267" s="267"/>
      <c r="B267" s="268"/>
      <c r="C267" s="267"/>
      <c r="D267" s="267"/>
      <c r="E267" s="267"/>
      <c r="F267" s="267"/>
      <c r="G267" s="267"/>
      <c r="H267" s="267"/>
      <c r="I267" s="267"/>
      <c r="J267" s="267"/>
      <c r="K267" s="267"/>
      <c r="L267" s="12" t="s">
        <v>31</v>
      </c>
      <c r="M267" s="12" t="s">
        <v>21</v>
      </c>
      <c r="N267" s="8">
        <v>32702</v>
      </c>
      <c r="O267" s="8">
        <v>32364</v>
      </c>
      <c r="P267" s="8">
        <v>33800</v>
      </c>
      <c r="Q267" s="8">
        <v>35002</v>
      </c>
      <c r="R267" s="8">
        <v>35002</v>
      </c>
      <c r="S267" s="8">
        <v>35002</v>
      </c>
    </row>
    <row r="268" spans="1:19" ht="14.25" customHeight="1">
      <c r="A268" s="267"/>
      <c r="B268" s="268"/>
      <c r="C268" s="267"/>
      <c r="D268" s="267"/>
      <c r="E268" s="267"/>
      <c r="F268" s="267"/>
      <c r="G268" s="267"/>
      <c r="H268" s="267"/>
      <c r="I268" s="267"/>
      <c r="J268" s="267"/>
      <c r="K268" s="267"/>
      <c r="L268" s="12" t="s">
        <v>31</v>
      </c>
      <c r="M268" s="12" t="s">
        <v>23</v>
      </c>
      <c r="N268" s="8">
        <v>21797.200000000001</v>
      </c>
      <c r="O268" s="8">
        <v>21713.200000000001</v>
      </c>
      <c r="P268" s="8">
        <v>23712.6</v>
      </c>
      <c r="Q268" s="8">
        <v>25093.8</v>
      </c>
      <c r="R268" s="8">
        <v>27281.9</v>
      </c>
      <c r="S268" s="8">
        <v>30076.6</v>
      </c>
    </row>
    <row r="269" spans="1:19" ht="14.25" customHeight="1">
      <c r="A269" s="267"/>
      <c r="B269" s="268"/>
      <c r="C269" s="267"/>
      <c r="D269" s="267"/>
      <c r="E269" s="267"/>
      <c r="F269" s="267"/>
      <c r="G269" s="267"/>
      <c r="H269" s="267"/>
      <c r="I269" s="267"/>
      <c r="J269" s="267"/>
      <c r="K269" s="267"/>
      <c r="L269" s="12" t="s">
        <v>28</v>
      </c>
      <c r="M269" s="12" t="s">
        <v>22</v>
      </c>
      <c r="N269" s="8">
        <v>0</v>
      </c>
      <c r="O269" s="8">
        <v>0</v>
      </c>
      <c r="P269" s="8">
        <v>0</v>
      </c>
      <c r="Q269" s="8">
        <v>0</v>
      </c>
      <c r="R269" s="8">
        <v>0</v>
      </c>
      <c r="S269" s="8">
        <v>0</v>
      </c>
    </row>
    <row r="270" spans="1:19" ht="16.5" customHeight="1">
      <c r="A270" s="267"/>
      <c r="B270" s="268"/>
      <c r="C270" s="267"/>
      <c r="D270" s="267"/>
      <c r="E270" s="267"/>
      <c r="F270" s="267"/>
      <c r="G270" s="267"/>
      <c r="H270" s="267"/>
      <c r="I270" s="267"/>
      <c r="J270" s="267"/>
      <c r="K270" s="267"/>
      <c r="L270" s="12" t="s">
        <v>28</v>
      </c>
      <c r="M270" s="12" t="s">
        <v>25</v>
      </c>
      <c r="N270" s="8">
        <v>17200.2</v>
      </c>
      <c r="O270" s="8">
        <v>17022.5</v>
      </c>
      <c r="P270" s="8">
        <v>23212.5</v>
      </c>
      <c r="Q270" s="8">
        <v>23599.200000000001</v>
      </c>
      <c r="R270" s="8">
        <v>24692</v>
      </c>
      <c r="S270" s="8">
        <v>25605.7</v>
      </c>
    </row>
    <row r="271" spans="1:19" ht="87" customHeight="1">
      <c r="A271" s="5" t="s">
        <v>213</v>
      </c>
      <c r="B271" s="6">
        <v>2200</v>
      </c>
      <c r="C271" s="7" t="s">
        <v>20</v>
      </c>
      <c r="D271" s="7" t="s">
        <v>20</v>
      </c>
      <c r="E271" s="7" t="s">
        <v>20</v>
      </c>
      <c r="F271" s="7" t="s">
        <v>20</v>
      </c>
      <c r="G271" s="7" t="s">
        <v>20</v>
      </c>
      <c r="H271" s="7" t="s">
        <v>20</v>
      </c>
      <c r="I271" s="7" t="s">
        <v>20</v>
      </c>
      <c r="J271" s="7" t="s">
        <v>20</v>
      </c>
      <c r="K271" s="7" t="s">
        <v>20</v>
      </c>
      <c r="L271" s="11"/>
      <c r="M271" s="11"/>
      <c r="N271" s="8">
        <v>669166.5</v>
      </c>
      <c r="O271" s="8">
        <v>522876.6</v>
      </c>
      <c r="P271" s="8">
        <v>760635.3</v>
      </c>
      <c r="Q271" s="8">
        <v>1402572.4000000001</v>
      </c>
      <c r="R271" s="8">
        <v>2356574.5</v>
      </c>
      <c r="S271" s="8">
        <v>3048854.1</v>
      </c>
    </row>
    <row r="272" spans="1:19" ht="61.5" customHeight="1">
      <c r="A272" s="5" t="s">
        <v>214</v>
      </c>
      <c r="B272" s="6">
        <v>2201</v>
      </c>
      <c r="C272" s="7" t="s">
        <v>20</v>
      </c>
      <c r="D272" s="7" t="s">
        <v>20</v>
      </c>
      <c r="E272" s="7" t="s">
        <v>20</v>
      </c>
      <c r="F272" s="7" t="s">
        <v>20</v>
      </c>
      <c r="G272" s="7" t="s">
        <v>20</v>
      </c>
      <c r="H272" s="7" t="s">
        <v>20</v>
      </c>
      <c r="I272" s="7" t="s">
        <v>20</v>
      </c>
      <c r="J272" s="7" t="s">
        <v>20</v>
      </c>
      <c r="K272" s="7" t="s">
        <v>20</v>
      </c>
      <c r="L272" s="11"/>
      <c r="M272" s="11"/>
      <c r="N272" s="8">
        <v>298895.90000000002</v>
      </c>
      <c r="O272" s="8">
        <v>287783</v>
      </c>
      <c r="P272" s="8">
        <v>97649.700000000012</v>
      </c>
      <c r="Q272" s="8">
        <v>93744.1</v>
      </c>
      <c r="R272" s="8">
        <v>94830.399999999994</v>
      </c>
      <c r="S272" s="8">
        <v>98372.7</v>
      </c>
    </row>
    <row r="273" spans="1:19" ht="116.25" customHeight="1">
      <c r="A273" s="5" t="s">
        <v>215</v>
      </c>
      <c r="B273" s="6">
        <v>2202</v>
      </c>
      <c r="C273" s="5" t="s">
        <v>94</v>
      </c>
      <c r="D273" s="5" t="s">
        <v>216</v>
      </c>
      <c r="E273" s="5" t="s">
        <v>96</v>
      </c>
      <c r="F273" s="5" t="s">
        <v>217</v>
      </c>
      <c r="G273" s="30" t="s">
        <v>58</v>
      </c>
      <c r="H273" s="5" t="s">
        <v>218</v>
      </c>
      <c r="I273" s="5" t="s">
        <v>219</v>
      </c>
      <c r="J273" s="5" t="s">
        <v>78</v>
      </c>
      <c r="K273" s="5" t="s">
        <v>175</v>
      </c>
      <c r="L273" s="12" t="s">
        <v>33</v>
      </c>
      <c r="M273" s="12" t="s">
        <v>21</v>
      </c>
      <c r="N273" s="8">
        <v>35768.9</v>
      </c>
      <c r="O273" s="8">
        <v>35769</v>
      </c>
      <c r="P273" s="8">
        <v>45609.4</v>
      </c>
      <c r="Q273" s="8">
        <v>53744.1</v>
      </c>
      <c r="R273" s="8">
        <v>54830.400000000001</v>
      </c>
      <c r="S273" s="8">
        <v>58372.7</v>
      </c>
    </row>
    <row r="274" spans="1:19" ht="30" customHeight="1">
      <c r="A274" s="5" t="s">
        <v>220</v>
      </c>
      <c r="B274" s="6">
        <v>2203</v>
      </c>
      <c r="C274" s="9"/>
      <c r="D274" s="26"/>
      <c r="E274" s="26"/>
      <c r="F274" s="26"/>
      <c r="G274" s="26"/>
      <c r="H274" s="26"/>
      <c r="I274" s="26"/>
      <c r="J274" s="26"/>
      <c r="K274" s="26"/>
      <c r="L274" s="11"/>
      <c r="M274" s="11"/>
      <c r="N274" s="8">
        <v>0</v>
      </c>
      <c r="O274" s="8">
        <v>0</v>
      </c>
      <c r="P274" s="8">
        <v>0</v>
      </c>
      <c r="Q274" s="8">
        <v>0</v>
      </c>
      <c r="R274" s="8">
        <v>0</v>
      </c>
      <c r="S274" s="8">
        <v>0</v>
      </c>
    </row>
    <row r="275" spans="1:19" ht="30" customHeight="1">
      <c r="A275" s="5" t="s">
        <v>221</v>
      </c>
      <c r="B275" s="6">
        <v>2204</v>
      </c>
      <c r="C275" s="9"/>
      <c r="D275" s="26"/>
      <c r="E275" s="26"/>
      <c r="F275" s="26"/>
      <c r="G275" s="26"/>
      <c r="H275" s="26"/>
      <c r="I275" s="26"/>
      <c r="J275" s="26"/>
      <c r="K275" s="26"/>
      <c r="L275" s="11"/>
      <c r="M275" s="11"/>
      <c r="N275" s="8">
        <v>0</v>
      </c>
      <c r="O275" s="8">
        <v>0</v>
      </c>
      <c r="P275" s="8">
        <v>0</v>
      </c>
      <c r="Q275" s="8">
        <v>0</v>
      </c>
      <c r="R275" s="8">
        <v>0</v>
      </c>
      <c r="S275" s="8">
        <v>0</v>
      </c>
    </row>
    <row r="276" spans="1:19" ht="60">
      <c r="A276" s="5" t="s">
        <v>222</v>
      </c>
      <c r="B276" s="6">
        <v>2205</v>
      </c>
      <c r="C276" s="9"/>
      <c r="D276" s="26"/>
      <c r="E276" s="26"/>
      <c r="F276" s="26"/>
      <c r="G276" s="26"/>
      <c r="H276" s="26"/>
      <c r="I276" s="26"/>
      <c r="J276" s="26"/>
      <c r="K276" s="26"/>
      <c r="L276" s="11"/>
      <c r="M276" s="11"/>
      <c r="N276" s="8">
        <v>0</v>
      </c>
      <c r="O276" s="8">
        <v>0</v>
      </c>
      <c r="P276" s="8">
        <v>0</v>
      </c>
      <c r="Q276" s="8">
        <v>0</v>
      </c>
      <c r="R276" s="8">
        <v>0</v>
      </c>
      <c r="S276" s="8">
        <v>0</v>
      </c>
    </row>
    <row r="277" spans="1:19" ht="61.5" customHeight="1">
      <c r="A277" s="5" t="s">
        <v>223</v>
      </c>
      <c r="B277" s="6">
        <v>2206</v>
      </c>
      <c r="C277" s="9"/>
      <c r="D277" s="26"/>
      <c r="E277" s="26"/>
      <c r="F277" s="26"/>
      <c r="G277" s="26"/>
      <c r="H277" s="26"/>
      <c r="I277" s="26"/>
      <c r="J277" s="26"/>
      <c r="K277" s="26"/>
      <c r="L277" s="11"/>
      <c r="M277" s="11"/>
      <c r="N277" s="8">
        <v>0</v>
      </c>
      <c r="O277" s="8">
        <v>0</v>
      </c>
      <c r="P277" s="8">
        <v>0</v>
      </c>
      <c r="Q277" s="8">
        <v>0</v>
      </c>
      <c r="R277" s="8">
        <v>0</v>
      </c>
      <c r="S277" s="8">
        <v>0</v>
      </c>
    </row>
    <row r="278" spans="1:19" ht="23.25" customHeight="1">
      <c r="A278" s="5" t="s">
        <v>224</v>
      </c>
      <c r="B278" s="6">
        <v>2207</v>
      </c>
      <c r="C278" s="9"/>
      <c r="D278" s="26"/>
      <c r="E278" s="26"/>
      <c r="F278" s="26"/>
      <c r="G278" s="26"/>
      <c r="H278" s="26"/>
      <c r="I278" s="26"/>
      <c r="J278" s="26"/>
      <c r="K278" s="26"/>
      <c r="L278" s="11"/>
      <c r="M278" s="11"/>
      <c r="N278" s="8">
        <v>0</v>
      </c>
      <c r="O278" s="8">
        <v>0</v>
      </c>
      <c r="P278" s="8">
        <v>0</v>
      </c>
      <c r="Q278" s="8">
        <v>0</v>
      </c>
      <c r="R278" s="8">
        <v>0</v>
      </c>
      <c r="S278" s="8">
        <v>0</v>
      </c>
    </row>
    <row r="279" spans="1:19" ht="171" customHeight="1">
      <c r="A279" s="261" t="s">
        <v>225</v>
      </c>
      <c r="B279" s="295">
        <v>2208</v>
      </c>
      <c r="C279" s="261" t="s">
        <v>40</v>
      </c>
      <c r="D279" s="298" t="s">
        <v>226</v>
      </c>
      <c r="E279" s="261" t="s">
        <v>227</v>
      </c>
      <c r="F279" s="261" t="s">
        <v>488</v>
      </c>
      <c r="G279" s="261" t="s">
        <v>511</v>
      </c>
      <c r="H279" s="261" t="s">
        <v>512</v>
      </c>
      <c r="I279" s="265"/>
      <c r="J279" s="265"/>
      <c r="K279" s="265"/>
      <c r="L279" s="12"/>
      <c r="M279" s="12"/>
      <c r="N279" s="8">
        <v>230781.7</v>
      </c>
      <c r="O279" s="8">
        <v>220419.40000000002</v>
      </c>
      <c r="P279" s="8">
        <v>0</v>
      </c>
      <c r="Q279" s="8">
        <v>0</v>
      </c>
      <c r="R279" s="8">
        <v>0</v>
      </c>
      <c r="S279" s="8">
        <v>0</v>
      </c>
    </row>
    <row r="280" spans="1:19" ht="36.75" customHeight="1">
      <c r="A280" s="292"/>
      <c r="B280" s="296"/>
      <c r="C280" s="292"/>
      <c r="D280" s="299"/>
      <c r="E280" s="292"/>
      <c r="F280" s="292"/>
      <c r="G280" s="292"/>
      <c r="H280" s="292"/>
      <c r="I280" s="302"/>
      <c r="J280" s="302"/>
      <c r="K280" s="302"/>
      <c r="L280" s="34" t="s">
        <v>24</v>
      </c>
      <c r="M280" s="34" t="s">
        <v>34</v>
      </c>
      <c r="N280" s="8">
        <v>228808.7</v>
      </c>
      <c r="O280" s="8">
        <v>218446.40000000002</v>
      </c>
      <c r="P280" s="8">
        <v>0</v>
      </c>
      <c r="Q280" s="8">
        <v>0</v>
      </c>
      <c r="R280" s="8">
        <v>0</v>
      </c>
      <c r="S280" s="8">
        <v>0</v>
      </c>
    </row>
    <row r="281" spans="1:19" ht="36.75" customHeight="1">
      <c r="A281" s="262"/>
      <c r="B281" s="297"/>
      <c r="C281" s="262"/>
      <c r="D281" s="300"/>
      <c r="E281" s="262"/>
      <c r="F281" s="262"/>
      <c r="G281" s="262"/>
      <c r="H281" s="262"/>
      <c r="I281" s="266"/>
      <c r="J281" s="266"/>
      <c r="K281" s="266"/>
      <c r="L281" s="34" t="s">
        <v>25</v>
      </c>
      <c r="M281" s="34" t="s">
        <v>23</v>
      </c>
      <c r="N281" s="8">
        <v>1973</v>
      </c>
      <c r="O281" s="8">
        <v>1973</v>
      </c>
      <c r="P281" s="8">
        <v>0</v>
      </c>
      <c r="Q281" s="8">
        <v>0</v>
      </c>
      <c r="R281" s="8">
        <v>0</v>
      </c>
      <c r="S281" s="8">
        <v>0</v>
      </c>
    </row>
    <row r="282" spans="1:19" ht="62.25" customHeight="1">
      <c r="A282" s="5" t="s">
        <v>228</v>
      </c>
      <c r="B282" s="6">
        <v>2209</v>
      </c>
      <c r="C282" s="9"/>
      <c r="D282" s="26"/>
      <c r="E282" s="26"/>
      <c r="F282" s="26"/>
      <c r="G282" s="26"/>
      <c r="H282" s="26"/>
      <c r="I282" s="26"/>
      <c r="J282" s="26"/>
      <c r="K282" s="26"/>
      <c r="L282" s="11"/>
      <c r="M282" s="11"/>
      <c r="N282" s="8">
        <v>0</v>
      </c>
      <c r="O282" s="8">
        <v>0</v>
      </c>
      <c r="P282" s="8">
        <v>0</v>
      </c>
      <c r="Q282" s="8">
        <v>0</v>
      </c>
      <c r="R282" s="8">
        <v>0</v>
      </c>
      <c r="S282" s="8">
        <v>0</v>
      </c>
    </row>
    <row r="283" spans="1:19" ht="74.25" customHeight="1">
      <c r="A283" s="5" t="s">
        <v>229</v>
      </c>
      <c r="B283" s="6">
        <v>2210</v>
      </c>
      <c r="C283" s="9"/>
      <c r="D283" s="26"/>
      <c r="E283" s="26"/>
      <c r="F283" s="26"/>
      <c r="G283" s="26"/>
      <c r="H283" s="26"/>
      <c r="I283" s="26"/>
      <c r="J283" s="26"/>
      <c r="K283" s="26"/>
      <c r="L283" s="11"/>
      <c r="M283" s="11"/>
      <c r="N283" s="8">
        <v>0</v>
      </c>
      <c r="O283" s="8">
        <v>0</v>
      </c>
      <c r="P283" s="8">
        <v>0</v>
      </c>
      <c r="Q283" s="8">
        <v>0</v>
      </c>
      <c r="R283" s="8">
        <v>0</v>
      </c>
      <c r="S283" s="8">
        <v>0</v>
      </c>
    </row>
    <row r="284" spans="1:19" ht="38.25" customHeight="1">
      <c r="A284" s="5" t="s">
        <v>230</v>
      </c>
      <c r="B284" s="6">
        <v>2211</v>
      </c>
      <c r="C284" s="9"/>
      <c r="D284" s="26"/>
      <c r="E284" s="26"/>
      <c r="F284" s="26"/>
      <c r="G284" s="26"/>
      <c r="H284" s="26"/>
      <c r="I284" s="26"/>
      <c r="J284" s="26"/>
      <c r="K284" s="26"/>
      <c r="L284" s="11"/>
      <c r="M284" s="11"/>
      <c r="N284" s="8">
        <v>0</v>
      </c>
      <c r="O284" s="8">
        <v>0</v>
      </c>
      <c r="P284" s="8">
        <v>0</v>
      </c>
      <c r="Q284" s="8">
        <v>0</v>
      </c>
      <c r="R284" s="8">
        <v>0</v>
      </c>
      <c r="S284" s="8">
        <v>0</v>
      </c>
    </row>
    <row r="285" spans="1:19" ht="147.75" customHeight="1">
      <c r="A285" s="5" t="s">
        <v>231</v>
      </c>
      <c r="B285" s="6">
        <v>2212</v>
      </c>
      <c r="C285" s="9"/>
      <c r="D285" s="26"/>
      <c r="E285" s="26"/>
      <c r="F285" s="26"/>
      <c r="G285" s="26"/>
      <c r="H285" s="26"/>
      <c r="I285" s="26"/>
      <c r="J285" s="26"/>
      <c r="K285" s="26"/>
      <c r="L285" s="11"/>
      <c r="M285" s="11"/>
      <c r="N285" s="8">
        <v>0</v>
      </c>
      <c r="O285" s="8">
        <v>0</v>
      </c>
      <c r="P285" s="8">
        <v>0</v>
      </c>
      <c r="Q285" s="8">
        <v>0</v>
      </c>
      <c r="R285" s="8">
        <v>0</v>
      </c>
      <c r="S285" s="8">
        <v>0</v>
      </c>
    </row>
    <row r="286" spans="1:19" ht="62.25" customHeight="1">
      <c r="A286" s="5" t="s">
        <v>232</v>
      </c>
      <c r="B286" s="6">
        <v>2213</v>
      </c>
      <c r="C286" s="9"/>
      <c r="D286" s="26"/>
      <c r="E286" s="26"/>
      <c r="F286" s="26"/>
      <c r="G286" s="26"/>
      <c r="H286" s="26"/>
      <c r="I286" s="26"/>
      <c r="J286" s="26"/>
      <c r="K286" s="26"/>
      <c r="L286" s="11"/>
      <c r="M286" s="11"/>
      <c r="N286" s="8">
        <v>0</v>
      </c>
      <c r="O286" s="8">
        <v>0</v>
      </c>
      <c r="P286" s="8">
        <v>0</v>
      </c>
      <c r="Q286" s="8">
        <v>0</v>
      </c>
      <c r="R286" s="8">
        <v>0</v>
      </c>
      <c r="S286" s="8">
        <v>0</v>
      </c>
    </row>
    <row r="287" spans="1:19" ht="190.5" customHeight="1">
      <c r="A287" s="5" t="s">
        <v>233</v>
      </c>
      <c r="B287" s="6">
        <v>2214</v>
      </c>
      <c r="C287" s="5" t="s">
        <v>234</v>
      </c>
      <c r="D287" s="5" t="s">
        <v>235</v>
      </c>
      <c r="E287" s="5" t="s">
        <v>236</v>
      </c>
      <c r="F287" s="5" t="s">
        <v>237</v>
      </c>
      <c r="G287" s="5" t="s">
        <v>58</v>
      </c>
      <c r="H287" s="5" t="s">
        <v>238</v>
      </c>
      <c r="I287" s="5" t="s">
        <v>601</v>
      </c>
      <c r="J287" s="5" t="s">
        <v>631</v>
      </c>
      <c r="K287" s="5" t="s">
        <v>630</v>
      </c>
      <c r="L287" s="12" t="s">
        <v>239</v>
      </c>
      <c r="M287" s="12" t="s">
        <v>240</v>
      </c>
      <c r="N287" s="8">
        <v>32345.3</v>
      </c>
      <c r="O287" s="8">
        <v>31594.6</v>
      </c>
      <c r="P287" s="8">
        <v>52040.3</v>
      </c>
      <c r="Q287" s="8">
        <v>40000</v>
      </c>
      <c r="R287" s="8">
        <v>40000</v>
      </c>
      <c r="S287" s="8">
        <v>40000</v>
      </c>
    </row>
    <row r="288" spans="1:19" ht="60" customHeight="1">
      <c r="A288" s="5" t="s">
        <v>241</v>
      </c>
      <c r="B288" s="6">
        <v>2215</v>
      </c>
      <c r="C288" s="9"/>
      <c r="D288" s="26"/>
      <c r="E288" s="26"/>
      <c r="F288" s="26"/>
      <c r="G288" s="26"/>
      <c r="H288" s="26"/>
      <c r="I288" s="26"/>
      <c r="J288" s="26"/>
      <c r="K288" s="26"/>
      <c r="L288" s="11"/>
      <c r="M288" s="11"/>
      <c r="N288" s="8">
        <v>0</v>
      </c>
      <c r="O288" s="8">
        <v>0</v>
      </c>
      <c r="P288" s="8">
        <v>0</v>
      </c>
      <c r="Q288" s="8">
        <v>0</v>
      </c>
      <c r="R288" s="8">
        <v>0</v>
      </c>
      <c r="S288" s="8">
        <v>0</v>
      </c>
    </row>
    <row r="289" spans="1:19" ht="54.75" customHeight="1">
      <c r="A289" s="5" t="s">
        <v>242</v>
      </c>
      <c r="B289" s="29">
        <v>2216</v>
      </c>
      <c r="C289" s="9"/>
      <c r="D289" s="26"/>
      <c r="E289" s="26"/>
      <c r="F289" s="26"/>
      <c r="G289" s="26"/>
      <c r="H289" s="26"/>
      <c r="I289" s="26"/>
      <c r="J289" s="26"/>
      <c r="K289" s="26"/>
      <c r="L289" s="11"/>
      <c r="M289" s="11"/>
      <c r="N289" s="8"/>
      <c r="O289" s="8"/>
      <c r="P289" s="8"/>
      <c r="Q289" s="8"/>
      <c r="R289" s="8"/>
      <c r="S289" s="8"/>
    </row>
    <row r="290" spans="1:19" ht="56.25" customHeight="1">
      <c r="A290" s="5" t="s">
        <v>243</v>
      </c>
      <c r="B290" s="29">
        <v>2217</v>
      </c>
      <c r="C290" s="9"/>
      <c r="D290" s="26"/>
      <c r="E290" s="26"/>
      <c r="F290" s="26"/>
      <c r="G290" s="26"/>
      <c r="H290" s="26"/>
      <c r="I290" s="26"/>
      <c r="J290" s="26"/>
      <c r="K290" s="26"/>
      <c r="L290" s="11"/>
      <c r="M290" s="11"/>
      <c r="N290" s="8"/>
      <c r="O290" s="8"/>
      <c r="P290" s="8"/>
      <c r="Q290" s="8"/>
      <c r="R290" s="8"/>
      <c r="S290" s="8"/>
    </row>
    <row r="291" spans="1:19" ht="66.75" customHeight="1">
      <c r="A291" s="5" t="s">
        <v>244</v>
      </c>
      <c r="B291" s="29">
        <v>2218</v>
      </c>
      <c r="C291" s="9"/>
      <c r="D291" s="26"/>
      <c r="E291" s="26"/>
      <c r="F291" s="26"/>
      <c r="G291" s="26"/>
      <c r="H291" s="26"/>
      <c r="I291" s="26"/>
      <c r="J291" s="26"/>
      <c r="K291" s="26"/>
      <c r="L291" s="11"/>
      <c r="M291" s="11"/>
      <c r="N291" s="8"/>
      <c r="O291" s="8"/>
      <c r="P291" s="8"/>
      <c r="Q291" s="8"/>
      <c r="R291" s="8"/>
      <c r="S291" s="8"/>
    </row>
    <row r="292" spans="1:19" ht="54" customHeight="1">
      <c r="A292" s="5" t="s">
        <v>245</v>
      </c>
      <c r="B292" s="29">
        <v>2219</v>
      </c>
      <c r="C292" s="9"/>
      <c r="D292" s="26"/>
      <c r="E292" s="26"/>
      <c r="F292" s="26"/>
      <c r="G292" s="26"/>
      <c r="H292" s="26"/>
      <c r="I292" s="26"/>
      <c r="J292" s="26"/>
      <c r="K292" s="26"/>
      <c r="L292" s="11"/>
      <c r="M292" s="11"/>
      <c r="N292" s="8"/>
      <c r="O292" s="8"/>
      <c r="P292" s="8"/>
      <c r="Q292" s="8"/>
      <c r="R292" s="8"/>
      <c r="S292" s="8"/>
    </row>
    <row r="293" spans="1:19" ht="51" customHeight="1">
      <c r="A293" s="5" t="s">
        <v>246</v>
      </c>
      <c r="B293" s="29">
        <v>2220</v>
      </c>
      <c r="C293" s="9"/>
      <c r="D293" s="26"/>
      <c r="E293" s="26"/>
      <c r="F293" s="26"/>
      <c r="G293" s="26"/>
      <c r="H293" s="26"/>
      <c r="I293" s="26"/>
      <c r="J293" s="26"/>
      <c r="K293" s="26"/>
      <c r="L293" s="11"/>
      <c r="M293" s="11"/>
      <c r="N293" s="8"/>
      <c r="O293" s="8"/>
      <c r="P293" s="8"/>
      <c r="Q293" s="8"/>
      <c r="R293" s="8"/>
      <c r="S293" s="8"/>
    </row>
    <row r="294" spans="1:19" ht="76.5" customHeight="1">
      <c r="A294" s="5" t="s">
        <v>247</v>
      </c>
      <c r="B294" s="29">
        <v>2300</v>
      </c>
      <c r="C294" s="7" t="s">
        <v>20</v>
      </c>
      <c r="D294" s="7" t="s">
        <v>20</v>
      </c>
      <c r="E294" s="7" t="s">
        <v>20</v>
      </c>
      <c r="F294" s="7" t="s">
        <v>20</v>
      </c>
      <c r="G294" s="7" t="s">
        <v>20</v>
      </c>
      <c r="H294" s="7" t="s">
        <v>20</v>
      </c>
      <c r="I294" s="7" t="s">
        <v>20</v>
      </c>
      <c r="J294" s="7" t="s">
        <v>20</v>
      </c>
      <c r="K294" s="7" t="s">
        <v>20</v>
      </c>
      <c r="L294" s="11"/>
      <c r="M294" s="11"/>
      <c r="N294" s="8">
        <v>54081.5</v>
      </c>
      <c r="O294" s="8">
        <v>53981.5</v>
      </c>
      <c r="P294" s="8">
        <v>104171.3</v>
      </c>
      <c r="Q294" s="8">
        <v>53636</v>
      </c>
      <c r="R294" s="8">
        <v>53636</v>
      </c>
      <c r="S294" s="8">
        <v>53636</v>
      </c>
    </row>
    <row r="295" spans="1:19" ht="41.25" customHeight="1">
      <c r="A295" s="5" t="s">
        <v>248</v>
      </c>
      <c r="B295" s="6">
        <v>2301</v>
      </c>
      <c r="C295" s="5" t="s">
        <v>40</v>
      </c>
      <c r="D295" s="30" t="s">
        <v>249</v>
      </c>
      <c r="E295" s="5" t="s">
        <v>250</v>
      </c>
      <c r="F295" s="30"/>
      <c r="G295" s="30"/>
      <c r="H295" s="30"/>
      <c r="I295" s="5" t="s">
        <v>251</v>
      </c>
      <c r="J295" s="30" t="s">
        <v>58</v>
      </c>
      <c r="K295" s="5" t="s">
        <v>252</v>
      </c>
      <c r="L295" s="12" t="s">
        <v>31</v>
      </c>
      <c r="M295" s="12" t="s">
        <v>23</v>
      </c>
      <c r="N295" s="8">
        <v>14660</v>
      </c>
      <c r="O295" s="8">
        <v>14580</v>
      </c>
      <c r="P295" s="8">
        <v>18000</v>
      </c>
      <c r="Q295" s="8">
        <v>17500</v>
      </c>
      <c r="R295" s="8">
        <v>17500</v>
      </c>
      <c r="S295" s="8">
        <v>17500</v>
      </c>
    </row>
    <row r="296" spans="1:19" ht="90.75" customHeight="1">
      <c r="A296" s="5" t="s">
        <v>253</v>
      </c>
      <c r="B296" s="6">
        <v>2302</v>
      </c>
      <c r="C296" s="5" t="s">
        <v>254</v>
      </c>
      <c r="D296" s="30" t="s">
        <v>249</v>
      </c>
      <c r="E296" s="5" t="s">
        <v>250</v>
      </c>
      <c r="F296" s="30"/>
      <c r="G296" s="30"/>
      <c r="H296" s="30"/>
      <c r="I296" s="5" t="s">
        <v>255</v>
      </c>
      <c r="J296" s="30" t="s">
        <v>58</v>
      </c>
      <c r="K296" s="5" t="s">
        <v>256</v>
      </c>
      <c r="L296" s="12" t="s">
        <v>31</v>
      </c>
      <c r="M296" s="12" t="s">
        <v>23</v>
      </c>
      <c r="N296" s="8">
        <v>20</v>
      </c>
      <c r="O296" s="8">
        <v>0</v>
      </c>
      <c r="P296" s="8">
        <v>100</v>
      </c>
      <c r="Q296" s="8">
        <v>100</v>
      </c>
      <c r="R296" s="8">
        <v>100</v>
      </c>
      <c r="S296" s="8">
        <v>100</v>
      </c>
    </row>
    <row r="297" spans="1:19" ht="343.5" customHeight="1">
      <c r="A297" s="267" t="s">
        <v>257</v>
      </c>
      <c r="B297" s="268">
        <v>2303</v>
      </c>
      <c r="C297" s="267" t="s">
        <v>258</v>
      </c>
      <c r="D297" s="267" t="s">
        <v>259</v>
      </c>
      <c r="E297" s="267" t="s">
        <v>260</v>
      </c>
      <c r="F297" s="267" t="s">
        <v>261</v>
      </c>
      <c r="G297" s="267" t="s">
        <v>262</v>
      </c>
      <c r="H297" s="267" t="s">
        <v>263</v>
      </c>
      <c r="I297" s="267" t="s">
        <v>264</v>
      </c>
      <c r="J297" s="277" t="s">
        <v>58</v>
      </c>
      <c r="K297" s="267" t="s">
        <v>265</v>
      </c>
      <c r="L297" s="12" t="s">
        <v>31</v>
      </c>
      <c r="M297" s="12" t="s">
        <v>23</v>
      </c>
      <c r="N297" s="8">
        <v>0</v>
      </c>
      <c r="O297" s="8">
        <v>0</v>
      </c>
      <c r="P297" s="8">
        <v>0</v>
      </c>
      <c r="Q297" s="8">
        <v>0</v>
      </c>
      <c r="R297" s="8">
        <v>0</v>
      </c>
      <c r="S297" s="8">
        <v>0</v>
      </c>
    </row>
    <row r="298" spans="1:19" ht="54.75" customHeight="1">
      <c r="A298" s="267"/>
      <c r="B298" s="268"/>
      <c r="C298" s="267"/>
      <c r="D298" s="267"/>
      <c r="E298" s="267"/>
      <c r="F298" s="267"/>
      <c r="G298" s="267"/>
      <c r="H298" s="267"/>
      <c r="I298" s="267"/>
      <c r="J298" s="277"/>
      <c r="K298" s="267"/>
      <c r="L298" s="12" t="s">
        <v>31</v>
      </c>
      <c r="M298" s="12" t="s">
        <v>24</v>
      </c>
      <c r="N298" s="8">
        <v>39401.5</v>
      </c>
      <c r="O298" s="8">
        <v>39401.5</v>
      </c>
      <c r="P298" s="8">
        <v>86071.3</v>
      </c>
      <c r="Q298" s="8">
        <v>36036</v>
      </c>
      <c r="R298" s="8">
        <v>36036</v>
      </c>
      <c r="S298" s="8">
        <v>36036</v>
      </c>
    </row>
    <row r="299" spans="1:19" ht="84.75" customHeight="1">
      <c r="A299" s="25" t="s">
        <v>266</v>
      </c>
      <c r="B299" s="29">
        <v>2400</v>
      </c>
      <c r="C299" s="7" t="s">
        <v>20</v>
      </c>
      <c r="D299" s="7" t="s">
        <v>20</v>
      </c>
      <c r="E299" s="7" t="s">
        <v>20</v>
      </c>
      <c r="F299" s="7" t="s">
        <v>20</v>
      </c>
      <c r="G299" s="7" t="s">
        <v>20</v>
      </c>
      <c r="H299" s="7" t="s">
        <v>20</v>
      </c>
      <c r="I299" s="7" t="s">
        <v>20</v>
      </c>
      <c r="J299" s="7" t="s">
        <v>20</v>
      </c>
      <c r="K299" s="7" t="s">
        <v>20</v>
      </c>
      <c r="L299" s="11"/>
      <c r="M299" s="11"/>
      <c r="N299" s="8">
        <v>316189.09999999998</v>
      </c>
      <c r="O299" s="8">
        <v>181112.1</v>
      </c>
      <c r="P299" s="8">
        <v>558814.30000000005</v>
      </c>
      <c r="Q299" s="8">
        <v>1255192.3</v>
      </c>
      <c r="R299" s="8">
        <v>2208108.1</v>
      </c>
      <c r="S299" s="8">
        <v>2896845.4</v>
      </c>
    </row>
    <row r="300" spans="1:19" ht="100.5" customHeight="1">
      <c r="A300" s="5" t="s">
        <v>267</v>
      </c>
      <c r="B300" s="6">
        <v>2401</v>
      </c>
      <c r="C300" s="5" t="s">
        <v>268</v>
      </c>
      <c r="D300" s="5" t="s">
        <v>269</v>
      </c>
      <c r="E300" s="5" t="s">
        <v>108</v>
      </c>
      <c r="F300" s="30"/>
      <c r="G300" s="30"/>
      <c r="H300" s="30"/>
      <c r="I300" s="5" t="s">
        <v>270</v>
      </c>
      <c r="J300" s="30" t="s">
        <v>58</v>
      </c>
      <c r="K300" s="5" t="s">
        <v>271</v>
      </c>
      <c r="L300" s="12" t="s">
        <v>29</v>
      </c>
      <c r="M300" s="12" t="s">
        <v>21</v>
      </c>
      <c r="N300" s="8">
        <v>316189.09999999998</v>
      </c>
      <c r="O300" s="8">
        <v>181112.1</v>
      </c>
      <c r="P300" s="8">
        <v>558814.30000000005</v>
      </c>
      <c r="Q300" s="8">
        <v>1255192.3</v>
      </c>
      <c r="R300" s="8">
        <v>2208108.1</v>
      </c>
      <c r="S300" s="8">
        <v>2896845.4</v>
      </c>
    </row>
    <row r="301" spans="1:19" ht="110.25" customHeight="1">
      <c r="A301" s="5" t="s">
        <v>272</v>
      </c>
      <c r="B301" s="6">
        <v>2500</v>
      </c>
      <c r="C301" s="7" t="s">
        <v>20</v>
      </c>
      <c r="D301" s="7" t="s">
        <v>20</v>
      </c>
      <c r="E301" s="7" t="s">
        <v>20</v>
      </c>
      <c r="F301" s="7" t="s">
        <v>20</v>
      </c>
      <c r="G301" s="7" t="s">
        <v>20</v>
      </c>
      <c r="H301" s="7" t="s">
        <v>20</v>
      </c>
      <c r="I301" s="7" t="s">
        <v>20</v>
      </c>
      <c r="J301" s="7" t="s">
        <v>20</v>
      </c>
      <c r="K301" s="7" t="s">
        <v>20</v>
      </c>
      <c r="L301" s="11"/>
      <c r="M301" s="11"/>
      <c r="N301" s="8">
        <v>7528935.2000000002</v>
      </c>
      <c r="O301" s="8">
        <v>7484185</v>
      </c>
      <c r="P301" s="8">
        <v>9441583.6000000071</v>
      </c>
      <c r="Q301" s="8">
        <v>10597946.699999999</v>
      </c>
      <c r="R301" s="8">
        <v>11267760.5</v>
      </c>
      <c r="S301" s="8">
        <v>12238773.299999999</v>
      </c>
    </row>
    <row r="302" spans="1:19" ht="53.25" customHeight="1">
      <c r="A302" s="5" t="s">
        <v>273</v>
      </c>
      <c r="B302" s="6">
        <v>2501</v>
      </c>
      <c r="C302" s="7" t="s">
        <v>20</v>
      </c>
      <c r="D302" s="7" t="s">
        <v>20</v>
      </c>
      <c r="E302" s="7" t="s">
        <v>20</v>
      </c>
      <c r="F302" s="7" t="s">
        <v>20</v>
      </c>
      <c r="G302" s="7" t="s">
        <v>20</v>
      </c>
      <c r="H302" s="7" t="s">
        <v>20</v>
      </c>
      <c r="I302" s="7" t="s">
        <v>20</v>
      </c>
      <c r="J302" s="7" t="s">
        <v>20</v>
      </c>
      <c r="K302" s="7" t="s">
        <v>20</v>
      </c>
      <c r="L302" s="11"/>
      <c r="M302" s="11"/>
      <c r="N302" s="244">
        <v>7523005.6000000006</v>
      </c>
      <c r="O302" s="244">
        <v>7478495.5999999996</v>
      </c>
      <c r="P302" s="174">
        <v>9434979.3000000063</v>
      </c>
      <c r="Q302" s="244">
        <v>10590410.699999999</v>
      </c>
      <c r="R302" s="244">
        <v>11259923</v>
      </c>
      <c r="S302" s="244">
        <v>12230622.299999999</v>
      </c>
    </row>
    <row r="303" spans="1:19" ht="54" customHeight="1">
      <c r="A303" s="5" t="s">
        <v>274</v>
      </c>
      <c r="B303" s="6">
        <v>2502</v>
      </c>
      <c r="C303" s="5" t="s">
        <v>275</v>
      </c>
      <c r="D303" s="30" t="s">
        <v>58</v>
      </c>
      <c r="E303" s="5" t="s">
        <v>276</v>
      </c>
      <c r="F303" s="5" t="s">
        <v>277</v>
      </c>
      <c r="G303" s="30" t="s">
        <v>58</v>
      </c>
      <c r="H303" s="5" t="s">
        <v>278</v>
      </c>
      <c r="I303" s="30"/>
      <c r="J303" s="30"/>
      <c r="K303" s="30"/>
      <c r="L303" s="12" t="s">
        <v>21</v>
      </c>
      <c r="M303" s="12" t="s">
        <v>25</v>
      </c>
      <c r="N303" s="8">
        <v>72.599999999999994</v>
      </c>
      <c r="O303" s="8">
        <v>68.900000000000006</v>
      </c>
      <c r="P303" s="8">
        <v>314.3</v>
      </c>
      <c r="Q303" s="8">
        <v>322.60000000000002</v>
      </c>
      <c r="R303" s="8">
        <v>2200.9</v>
      </c>
      <c r="S303" s="8">
        <v>320.60000000000002</v>
      </c>
    </row>
    <row r="304" spans="1:19" ht="143.25" customHeight="1">
      <c r="A304" s="5" t="s">
        <v>280</v>
      </c>
      <c r="B304" s="6">
        <v>2503</v>
      </c>
      <c r="C304" s="5" t="s">
        <v>40</v>
      </c>
      <c r="D304" s="30" t="s">
        <v>279</v>
      </c>
      <c r="E304" s="5" t="s">
        <v>108</v>
      </c>
      <c r="F304" s="5" t="s">
        <v>281</v>
      </c>
      <c r="G304" s="5" t="s">
        <v>78</v>
      </c>
      <c r="H304" s="5" t="s">
        <v>282</v>
      </c>
      <c r="I304" s="5" t="s">
        <v>283</v>
      </c>
      <c r="J304" s="5" t="s">
        <v>284</v>
      </c>
      <c r="K304" s="5" t="s">
        <v>285</v>
      </c>
      <c r="L304" s="12" t="s">
        <v>21</v>
      </c>
      <c r="M304" s="12" t="s">
        <v>29</v>
      </c>
      <c r="N304" s="8">
        <v>22438.400000000001</v>
      </c>
      <c r="O304" s="8">
        <v>19726.7</v>
      </c>
      <c r="P304" s="8">
        <v>22235.599999999999</v>
      </c>
      <c r="Q304" s="8">
        <v>28913.4</v>
      </c>
      <c r="R304" s="8">
        <v>29708.7</v>
      </c>
      <c r="S304" s="8">
        <v>30535.4</v>
      </c>
    </row>
    <row r="305" spans="1:19" ht="157.5" customHeight="1">
      <c r="A305" s="5" t="s">
        <v>286</v>
      </c>
      <c r="B305" s="6">
        <v>2504</v>
      </c>
      <c r="C305" s="5" t="s">
        <v>40</v>
      </c>
      <c r="D305" s="30" t="s">
        <v>279</v>
      </c>
      <c r="E305" s="5" t="s">
        <v>108</v>
      </c>
      <c r="F305" s="5" t="s">
        <v>287</v>
      </c>
      <c r="G305" s="5" t="s">
        <v>288</v>
      </c>
      <c r="H305" s="5" t="s">
        <v>289</v>
      </c>
      <c r="I305" s="5" t="s">
        <v>290</v>
      </c>
      <c r="J305" s="30" t="s">
        <v>134</v>
      </c>
      <c r="K305" s="5" t="s">
        <v>291</v>
      </c>
      <c r="L305" s="12" t="s">
        <v>27</v>
      </c>
      <c r="M305" s="12" t="s">
        <v>22</v>
      </c>
      <c r="N305" s="8">
        <v>45598.7</v>
      </c>
      <c r="O305" s="8">
        <v>42060.4</v>
      </c>
      <c r="P305" s="8">
        <v>70311.399999999994</v>
      </c>
      <c r="Q305" s="8">
        <v>148782.1</v>
      </c>
      <c r="R305" s="8">
        <v>160728.5</v>
      </c>
      <c r="S305" s="8">
        <v>170872.9</v>
      </c>
    </row>
    <row r="306" spans="1:19" ht="123" customHeight="1">
      <c r="A306" s="5" t="s">
        <v>292</v>
      </c>
      <c r="B306" s="6">
        <v>2505</v>
      </c>
      <c r="C306" s="5" t="s">
        <v>40</v>
      </c>
      <c r="D306" s="30" t="s">
        <v>279</v>
      </c>
      <c r="E306" s="5" t="s">
        <v>108</v>
      </c>
      <c r="F306" s="5" t="s">
        <v>293</v>
      </c>
      <c r="G306" s="30" t="s">
        <v>58</v>
      </c>
      <c r="H306" s="5" t="s">
        <v>294</v>
      </c>
      <c r="I306" s="5" t="s">
        <v>295</v>
      </c>
      <c r="J306" s="30" t="s">
        <v>134</v>
      </c>
      <c r="K306" s="5" t="s">
        <v>296</v>
      </c>
      <c r="L306" s="12" t="s">
        <v>31</v>
      </c>
      <c r="M306" s="12" t="s">
        <v>24</v>
      </c>
      <c r="N306" s="8">
        <v>33728.9</v>
      </c>
      <c r="O306" s="8">
        <v>23283.4</v>
      </c>
      <c r="P306" s="8">
        <v>14581.3</v>
      </c>
      <c r="Q306" s="8">
        <v>36281.4</v>
      </c>
      <c r="R306" s="8">
        <v>36281.4</v>
      </c>
      <c r="S306" s="8">
        <v>36281.4</v>
      </c>
    </row>
    <row r="307" spans="1:19" ht="144.75" customHeight="1">
      <c r="A307" s="5" t="s">
        <v>297</v>
      </c>
      <c r="B307" s="6">
        <v>2506</v>
      </c>
      <c r="C307" s="5" t="s">
        <v>40</v>
      </c>
      <c r="D307" s="30" t="s">
        <v>279</v>
      </c>
      <c r="E307" s="5" t="s">
        <v>108</v>
      </c>
      <c r="F307" s="5" t="s">
        <v>298</v>
      </c>
      <c r="G307" s="5" t="s">
        <v>299</v>
      </c>
      <c r="H307" s="5" t="s">
        <v>300</v>
      </c>
      <c r="I307" s="5" t="s">
        <v>301</v>
      </c>
      <c r="J307" s="30" t="s">
        <v>134</v>
      </c>
      <c r="K307" s="5" t="s">
        <v>302</v>
      </c>
      <c r="L307" s="12" t="s">
        <v>33</v>
      </c>
      <c r="M307" s="12" t="s">
        <v>21</v>
      </c>
      <c r="N307" s="8">
        <v>1955.5</v>
      </c>
      <c r="O307" s="8">
        <v>1831.1</v>
      </c>
      <c r="P307" s="8">
        <v>1970.2</v>
      </c>
      <c r="Q307" s="8">
        <v>2141.1999999999998</v>
      </c>
      <c r="R307" s="8">
        <v>2141.1999999999998</v>
      </c>
      <c r="S307" s="8">
        <v>2141.1999999999998</v>
      </c>
    </row>
    <row r="308" spans="1:19" ht="33.75" customHeight="1">
      <c r="A308" s="267" t="s">
        <v>303</v>
      </c>
      <c r="B308" s="268">
        <v>2507</v>
      </c>
      <c r="C308" s="267" t="s">
        <v>40</v>
      </c>
      <c r="D308" s="277" t="s">
        <v>279</v>
      </c>
      <c r="E308" s="267" t="s">
        <v>108</v>
      </c>
      <c r="F308" s="267" t="s">
        <v>304</v>
      </c>
      <c r="G308" s="277" t="s">
        <v>58</v>
      </c>
      <c r="H308" s="267" t="s">
        <v>305</v>
      </c>
      <c r="I308" s="267" t="s">
        <v>306</v>
      </c>
      <c r="J308" s="277" t="s">
        <v>134</v>
      </c>
      <c r="K308" s="267" t="s">
        <v>307</v>
      </c>
      <c r="L308" s="11"/>
      <c r="M308" s="11"/>
      <c r="N308" s="8">
        <v>160899.79999999999</v>
      </c>
      <c r="O308" s="196">
        <v>136293.90000000002</v>
      </c>
      <c r="P308" s="196">
        <v>146501</v>
      </c>
      <c r="Q308" s="196">
        <v>80413.700000000012</v>
      </c>
      <c r="R308" s="196">
        <v>83384.400000000009</v>
      </c>
      <c r="S308" s="196">
        <v>87373.7</v>
      </c>
    </row>
    <row r="309" spans="1:19">
      <c r="A309" s="267"/>
      <c r="B309" s="268"/>
      <c r="C309" s="267"/>
      <c r="D309" s="277"/>
      <c r="E309" s="267"/>
      <c r="F309" s="267"/>
      <c r="G309" s="277"/>
      <c r="H309" s="267"/>
      <c r="I309" s="267"/>
      <c r="J309" s="277"/>
      <c r="K309" s="267"/>
      <c r="L309" s="12" t="s">
        <v>27</v>
      </c>
      <c r="M309" s="12" t="s">
        <v>21</v>
      </c>
      <c r="N309" s="8">
        <v>54223.199999999997</v>
      </c>
      <c r="O309" s="8">
        <v>47132.6</v>
      </c>
      <c r="P309" s="8">
        <v>48449</v>
      </c>
      <c r="Q309" s="8">
        <v>4731.2</v>
      </c>
      <c r="R309" s="8">
        <v>4777.8999999999996</v>
      </c>
      <c r="S309" s="8">
        <v>4966.8</v>
      </c>
    </row>
    <row r="310" spans="1:19">
      <c r="A310" s="267"/>
      <c r="B310" s="268"/>
      <c r="C310" s="267"/>
      <c r="D310" s="277"/>
      <c r="E310" s="267"/>
      <c r="F310" s="267"/>
      <c r="G310" s="277"/>
      <c r="H310" s="267"/>
      <c r="I310" s="267"/>
      <c r="J310" s="277"/>
      <c r="K310" s="267"/>
      <c r="L310" s="12" t="s">
        <v>27</v>
      </c>
      <c r="M310" s="12" t="s">
        <v>22</v>
      </c>
      <c r="N310" s="8">
        <v>87320.3</v>
      </c>
      <c r="O310" s="8">
        <v>74005.399999999994</v>
      </c>
      <c r="P310" s="8">
        <v>80216.800000000003</v>
      </c>
      <c r="Q310" s="8">
        <v>18013.099999999999</v>
      </c>
      <c r="R310" s="8">
        <v>18183.5</v>
      </c>
      <c r="S310" s="8">
        <v>18871.3</v>
      </c>
    </row>
    <row r="311" spans="1:19">
      <c r="A311" s="267"/>
      <c r="B311" s="268"/>
      <c r="C311" s="267"/>
      <c r="D311" s="277"/>
      <c r="E311" s="267"/>
      <c r="F311" s="267"/>
      <c r="G311" s="277"/>
      <c r="H311" s="267"/>
      <c r="I311" s="267"/>
      <c r="J311" s="277"/>
      <c r="K311" s="267"/>
      <c r="L311" s="12" t="s">
        <v>27</v>
      </c>
      <c r="M311" s="12" t="s">
        <v>23</v>
      </c>
      <c r="N311" s="8">
        <v>14619.3</v>
      </c>
      <c r="O311" s="8">
        <v>11488.2</v>
      </c>
      <c r="P311" s="8">
        <v>12515.8</v>
      </c>
      <c r="Q311" s="8">
        <v>42923</v>
      </c>
      <c r="R311" s="8">
        <v>45247.199999999997</v>
      </c>
      <c r="S311" s="8">
        <v>47752.9</v>
      </c>
    </row>
    <row r="312" spans="1:19">
      <c r="A312" s="267"/>
      <c r="B312" s="268"/>
      <c r="C312" s="267"/>
      <c r="D312" s="277"/>
      <c r="E312" s="267"/>
      <c r="F312" s="267"/>
      <c r="G312" s="277"/>
      <c r="H312" s="267"/>
      <c r="I312" s="267"/>
      <c r="J312" s="277"/>
      <c r="K312" s="267"/>
      <c r="L312" s="12" t="s">
        <v>27</v>
      </c>
      <c r="M312" s="12" t="s">
        <v>27</v>
      </c>
      <c r="N312" s="8">
        <v>85.2</v>
      </c>
      <c r="O312" s="8">
        <v>35.200000000000003</v>
      </c>
      <c r="P312" s="8">
        <v>37.1</v>
      </c>
      <c r="Q312" s="8">
        <v>107</v>
      </c>
      <c r="R312" s="8">
        <v>111.3</v>
      </c>
      <c r="S312" s="8">
        <v>115.7</v>
      </c>
    </row>
    <row r="313" spans="1:19">
      <c r="A313" s="267"/>
      <c r="B313" s="268"/>
      <c r="C313" s="267"/>
      <c r="D313" s="277"/>
      <c r="E313" s="267"/>
      <c r="F313" s="267"/>
      <c r="G313" s="277"/>
      <c r="H313" s="267"/>
      <c r="I313" s="267"/>
      <c r="J313" s="277"/>
      <c r="K313" s="267"/>
      <c r="L313" s="12" t="s">
        <v>27</v>
      </c>
      <c r="M313" s="12" t="s">
        <v>30</v>
      </c>
      <c r="N313" s="8">
        <v>0</v>
      </c>
      <c r="O313" s="8">
        <v>0</v>
      </c>
      <c r="P313" s="8">
        <v>0</v>
      </c>
      <c r="Q313" s="8">
        <v>0</v>
      </c>
      <c r="R313" s="8">
        <v>0</v>
      </c>
      <c r="S313" s="8">
        <v>0</v>
      </c>
    </row>
    <row r="314" spans="1:19" s="229" customFormat="1">
      <c r="A314" s="237"/>
      <c r="B314" s="238"/>
      <c r="C314" s="237"/>
      <c r="D314" s="239"/>
      <c r="E314" s="237"/>
      <c r="F314" s="237"/>
      <c r="G314" s="239"/>
      <c r="H314" s="237"/>
      <c r="I314" s="237"/>
      <c r="J314" s="239"/>
      <c r="K314" s="237"/>
      <c r="L314" s="240" t="s">
        <v>28</v>
      </c>
      <c r="M314" s="240" t="s">
        <v>21</v>
      </c>
      <c r="N314" s="235"/>
      <c r="O314" s="235"/>
      <c r="P314" s="235">
        <v>0</v>
      </c>
      <c r="Q314" s="235">
        <v>205.6</v>
      </c>
      <c r="R314" s="235">
        <v>213.8</v>
      </c>
      <c r="S314" s="235">
        <v>222.3</v>
      </c>
    </row>
    <row r="315" spans="1:19">
      <c r="A315" s="185"/>
      <c r="B315" s="186"/>
      <c r="C315" s="185"/>
      <c r="D315" s="187"/>
      <c r="E315" s="185"/>
      <c r="F315" s="185"/>
      <c r="G315" s="187"/>
      <c r="H315" s="185"/>
      <c r="I315" s="185"/>
      <c r="J315" s="187"/>
      <c r="K315" s="185"/>
      <c r="L315" s="189" t="s">
        <v>28</v>
      </c>
      <c r="M315" s="189" t="s">
        <v>23</v>
      </c>
      <c r="N315" s="196">
        <v>4651.8</v>
      </c>
      <c r="O315" s="196">
        <v>3632.5</v>
      </c>
      <c r="P315" s="188">
        <v>5282.3</v>
      </c>
      <c r="Q315" s="196">
        <v>14433.8</v>
      </c>
      <c r="R315" s="196">
        <v>14850.7</v>
      </c>
      <c r="S315" s="196">
        <v>15444.7</v>
      </c>
    </row>
    <row r="316" spans="1:19" ht="177" customHeight="1">
      <c r="A316" s="267" t="s">
        <v>308</v>
      </c>
      <c r="B316" s="268">
        <v>2508</v>
      </c>
      <c r="C316" s="267" t="s">
        <v>309</v>
      </c>
      <c r="D316" s="277" t="s">
        <v>58</v>
      </c>
      <c r="E316" s="267" t="s">
        <v>310</v>
      </c>
      <c r="F316" s="267" t="s">
        <v>311</v>
      </c>
      <c r="G316" s="277" t="s">
        <v>58</v>
      </c>
      <c r="H316" s="267" t="s">
        <v>312</v>
      </c>
      <c r="I316" s="267" t="s">
        <v>313</v>
      </c>
      <c r="J316" s="267" t="s">
        <v>58</v>
      </c>
      <c r="K316" s="267" t="s">
        <v>312</v>
      </c>
      <c r="L316" s="11"/>
      <c r="M316" s="11"/>
      <c r="N316" s="8">
        <v>63626.2</v>
      </c>
      <c r="O316" s="8">
        <v>62591.5</v>
      </c>
      <c r="P316" s="8">
        <v>78320.5</v>
      </c>
      <c r="Q316" s="8">
        <v>111434.20000000001</v>
      </c>
      <c r="R316" s="8">
        <v>122588</v>
      </c>
      <c r="S316" s="8">
        <v>133770.9</v>
      </c>
    </row>
    <row r="317" spans="1:19">
      <c r="A317" s="267"/>
      <c r="B317" s="268"/>
      <c r="C317" s="267"/>
      <c r="D317" s="277"/>
      <c r="E317" s="267"/>
      <c r="F317" s="267"/>
      <c r="G317" s="277"/>
      <c r="H317" s="267"/>
      <c r="I317" s="267"/>
      <c r="J317" s="267"/>
      <c r="K317" s="267"/>
      <c r="L317" s="12" t="s">
        <v>27</v>
      </c>
      <c r="M317" s="12" t="s">
        <v>21</v>
      </c>
      <c r="N317" s="8">
        <v>26347.3</v>
      </c>
      <c r="O317" s="8">
        <v>25435</v>
      </c>
      <c r="P317" s="8">
        <v>32457.200000000001</v>
      </c>
      <c r="Q317" s="8">
        <v>47212.4</v>
      </c>
      <c r="R317" s="8">
        <v>51236.1</v>
      </c>
      <c r="S317" s="8">
        <v>55465.2</v>
      </c>
    </row>
    <row r="318" spans="1:19">
      <c r="A318" s="267"/>
      <c r="B318" s="268"/>
      <c r="C318" s="267"/>
      <c r="D318" s="277"/>
      <c r="E318" s="267"/>
      <c r="F318" s="267"/>
      <c r="G318" s="277"/>
      <c r="H318" s="267"/>
      <c r="I318" s="267"/>
      <c r="J318" s="267"/>
      <c r="K318" s="267"/>
      <c r="L318" s="12" t="s">
        <v>27</v>
      </c>
      <c r="M318" s="12" t="s">
        <v>22</v>
      </c>
      <c r="N318" s="8">
        <v>37278.9</v>
      </c>
      <c r="O318" s="8">
        <v>37156.5</v>
      </c>
      <c r="P318" s="8">
        <v>45863.3</v>
      </c>
      <c r="Q318" s="8">
        <v>64221.8</v>
      </c>
      <c r="R318" s="8">
        <v>71351.899999999994</v>
      </c>
      <c r="S318" s="8">
        <v>78305.7</v>
      </c>
    </row>
    <row r="319" spans="1:19" ht="175.5" customHeight="1">
      <c r="A319" s="267" t="s">
        <v>314</v>
      </c>
      <c r="B319" s="268">
        <v>2509</v>
      </c>
      <c r="C319" s="267" t="s">
        <v>309</v>
      </c>
      <c r="D319" s="277" t="s">
        <v>58</v>
      </c>
      <c r="E319" s="267" t="s">
        <v>310</v>
      </c>
      <c r="F319" s="267" t="s">
        <v>315</v>
      </c>
      <c r="G319" s="277" t="s">
        <v>58</v>
      </c>
      <c r="H319" s="267" t="s">
        <v>316</v>
      </c>
      <c r="I319" s="267" t="s">
        <v>317</v>
      </c>
      <c r="J319" s="267" t="s">
        <v>318</v>
      </c>
      <c r="K319" s="267" t="s">
        <v>319</v>
      </c>
      <c r="L319" s="11"/>
      <c r="M319" s="11"/>
      <c r="N319" s="8">
        <v>7150631.7000000002</v>
      </c>
      <c r="O319" s="8">
        <v>7150622.7000000002</v>
      </c>
      <c r="P319" s="8">
        <v>9037602.9000000022</v>
      </c>
      <c r="Q319" s="8">
        <v>10108764.800000001</v>
      </c>
      <c r="R319" s="8">
        <v>10776217.100000001</v>
      </c>
      <c r="S319" s="8">
        <v>11716222</v>
      </c>
    </row>
    <row r="320" spans="1:19">
      <c r="A320" s="267"/>
      <c r="B320" s="268"/>
      <c r="C320" s="267"/>
      <c r="D320" s="277"/>
      <c r="E320" s="267"/>
      <c r="F320" s="267"/>
      <c r="G320" s="277"/>
      <c r="H320" s="267"/>
      <c r="I320" s="267"/>
      <c r="J320" s="267"/>
      <c r="K320" s="267"/>
      <c r="L320" s="12" t="s">
        <v>27</v>
      </c>
      <c r="M320" s="12" t="s">
        <v>21</v>
      </c>
      <c r="N320" s="8">
        <v>3032317.7</v>
      </c>
      <c r="O320" s="8">
        <v>3032317.7</v>
      </c>
      <c r="P320" s="8">
        <v>3771835.7</v>
      </c>
      <c r="Q320" s="8">
        <v>3866028.6</v>
      </c>
      <c r="R320" s="8">
        <v>4201776.9000000004</v>
      </c>
      <c r="S320" s="8">
        <v>4587302.2</v>
      </c>
    </row>
    <row r="321" spans="1:19">
      <c r="A321" s="267"/>
      <c r="B321" s="268"/>
      <c r="C321" s="267"/>
      <c r="D321" s="277"/>
      <c r="E321" s="267"/>
      <c r="F321" s="267"/>
      <c r="G321" s="277"/>
      <c r="H321" s="267"/>
      <c r="I321" s="267"/>
      <c r="J321" s="267"/>
      <c r="K321" s="267"/>
      <c r="L321" s="12" t="s">
        <v>27</v>
      </c>
      <c r="M321" s="12" t="s">
        <v>22</v>
      </c>
      <c r="N321" s="8">
        <v>4034152</v>
      </c>
      <c r="O321" s="8">
        <v>4034143</v>
      </c>
      <c r="P321" s="8">
        <v>5153149.4000000004</v>
      </c>
      <c r="Q321" s="8">
        <v>5914426.7999999998</v>
      </c>
      <c r="R321" s="8">
        <v>6227037.7000000002</v>
      </c>
      <c r="S321" s="8">
        <v>6747256.2999999998</v>
      </c>
    </row>
    <row r="322" spans="1:19">
      <c r="A322" s="267"/>
      <c r="B322" s="268"/>
      <c r="C322" s="267"/>
      <c r="D322" s="277"/>
      <c r="E322" s="267"/>
      <c r="F322" s="267"/>
      <c r="G322" s="277"/>
      <c r="H322" s="267"/>
      <c r="I322" s="267"/>
      <c r="J322" s="267"/>
      <c r="K322" s="267"/>
      <c r="L322" s="12" t="s">
        <v>27</v>
      </c>
      <c r="M322" s="12" t="s">
        <v>23</v>
      </c>
      <c r="N322" s="8">
        <v>84162</v>
      </c>
      <c r="O322" s="8">
        <v>84162</v>
      </c>
      <c r="P322" s="8">
        <v>112617.8</v>
      </c>
      <c r="Q322" s="8">
        <v>328309.40000000002</v>
      </c>
      <c r="R322" s="8">
        <v>347402.5</v>
      </c>
      <c r="S322" s="8">
        <v>381663.5</v>
      </c>
    </row>
    <row r="323" spans="1:19" ht="198.75" customHeight="1">
      <c r="A323" s="5" t="s">
        <v>320</v>
      </c>
      <c r="B323" s="6">
        <v>2510</v>
      </c>
      <c r="C323" s="5" t="s">
        <v>321</v>
      </c>
      <c r="D323" s="5" t="s">
        <v>322</v>
      </c>
      <c r="E323" s="5" t="s">
        <v>323</v>
      </c>
      <c r="F323" s="5" t="s">
        <v>324</v>
      </c>
      <c r="G323" s="5" t="s">
        <v>325</v>
      </c>
      <c r="H323" s="5" t="s">
        <v>326</v>
      </c>
      <c r="I323" s="5" t="s">
        <v>327</v>
      </c>
      <c r="J323" s="30" t="s">
        <v>134</v>
      </c>
      <c r="K323" s="5" t="s">
        <v>328</v>
      </c>
      <c r="L323" s="12" t="s">
        <v>31</v>
      </c>
      <c r="M323" s="12" t="s">
        <v>23</v>
      </c>
      <c r="N323" s="8">
        <v>6015.9</v>
      </c>
      <c r="O323" s="8">
        <v>4362.6000000000004</v>
      </c>
      <c r="P323" s="8">
        <v>7515.1</v>
      </c>
      <c r="Q323" s="8">
        <v>36118.1</v>
      </c>
      <c r="R323" s="8">
        <v>10494.6</v>
      </c>
      <c r="S323" s="8">
        <v>16380.7</v>
      </c>
    </row>
    <row r="324" spans="1:19" ht="210" customHeight="1">
      <c r="A324" s="5" t="s">
        <v>329</v>
      </c>
      <c r="B324" s="6">
        <v>2511</v>
      </c>
      <c r="C324" s="5" t="s">
        <v>330</v>
      </c>
      <c r="D324" s="5" t="s">
        <v>331</v>
      </c>
      <c r="E324" s="5" t="s">
        <v>332</v>
      </c>
      <c r="F324" s="5" t="s">
        <v>333</v>
      </c>
      <c r="G324" s="5" t="s">
        <v>334</v>
      </c>
      <c r="H324" s="5" t="s">
        <v>335</v>
      </c>
      <c r="I324" s="5" t="s">
        <v>336</v>
      </c>
      <c r="J324" s="30" t="s">
        <v>154</v>
      </c>
      <c r="K324" s="5" t="s">
        <v>337</v>
      </c>
      <c r="L324" s="12" t="s">
        <v>24</v>
      </c>
      <c r="M324" s="12" t="s">
        <v>25</v>
      </c>
      <c r="N324" s="8">
        <v>10118</v>
      </c>
      <c r="O324" s="8">
        <v>10104.799999999999</v>
      </c>
      <c r="P324" s="8">
        <v>12680.3</v>
      </c>
      <c r="Q324" s="8">
        <v>9970</v>
      </c>
      <c r="R324" s="8">
        <v>9970</v>
      </c>
      <c r="S324" s="8">
        <v>9970</v>
      </c>
    </row>
    <row r="325" spans="1:19" ht="90" customHeight="1">
      <c r="A325" s="267" t="s">
        <v>338</v>
      </c>
      <c r="B325" s="268">
        <v>2512</v>
      </c>
      <c r="C325" s="267" t="s">
        <v>339</v>
      </c>
      <c r="D325" s="277" t="s">
        <v>58</v>
      </c>
      <c r="E325" s="267" t="s">
        <v>340</v>
      </c>
      <c r="F325" s="267" t="s">
        <v>341</v>
      </c>
      <c r="G325" s="277" t="s">
        <v>58</v>
      </c>
      <c r="H325" s="267" t="s">
        <v>342</v>
      </c>
      <c r="I325" s="277"/>
      <c r="J325" s="277"/>
      <c r="K325" s="277"/>
      <c r="L325" s="11"/>
      <c r="M325" s="11"/>
      <c r="N325" s="8">
        <v>1260.2</v>
      </c>
      <c r="O325" s="8">
        <v>1227.8</v>
      </c>
      <c r="P325" s="8">
        <v>1482.3</v>
      </c>
      <c r="Q325" s="8">
        <v>8209.9</v>
      </c>
      <c r="R325" s="8">
        <v>7430.9</v>
      </c>
      <c r="S325" s="8">
        <v>7915.1</v>
      </c>
    </row>
    <row r="326" spans="1:19">
      <c r="A326" s="267"/>
      <c r="B326" s="268"/>
      <c r="C326" s="267"/>
      <c r="D326" s="277"/>
      <c r="E326" s="267"/>
      <c r="F326" s="267"/>
      <c r="G326" s="277"/>
      <c r="H326" s="267"/>
      <c r="I326" s="277"/>
      <c r="J326" s="277"/>
      <c r="K326" s="277"/>
      <c r="L326" s="12" t="s">
        <v>27</v>
      </c>
      <c r="M326" s="12" t="s">
        <v>22</v>
      </c>
      <c r="N326" s="8">
        <v>0</v>
      </c>
      <c r="O326" s="8">
        <v>0</v>
      </c>
      <c r="P326" s="8">
        <v>0</v>
      </c>
      <c r="Q326" s="8">
        <v>0</v>
      </c>
      <c r="R326" s="8">
        <v>0</v>
      </c>
      <c r="S326" s="8">
        <v>0</v>
      </c>
    </row>
    <row r="327" spans="1:19">
      <c r="A327" s="267"/>
      <c r="B327" s="268"/>
      <c r="C327" s="267"/>
      <c r="D327" s="277"/>
      <c r="E327" s="267"/>
      <c r="F327" s="267"/>
      <c r="G327" s="277"/>
      <c r="H327" s="267"/>
      <c r="I327" s="277"/>
      <c r="J327" s="277"/>
      <c r="K327" s="277"/>
      <c r="L327" s="12" t="s">
        <v>31</v>
      </c>
      <c r="M327" s="12" t="s">
        <v>24</v>
      </c>
      <c r="N327" s="8">
        <v>1260.2</v>
      </c>
      <c r="O327" s="8">
        <v>1227.8</v>
      </c>
      <c r="P327" s="8">
        <v>1482.3</v>
      </c>
      <c r="Q327" s="8">
        <v>8209.9</v>
      </c>
      <c r="R327" s="8">
        <v>7430.9</v>
      </c>
      <c r="S327" s="8">
        <v>7915.1</v>
      </c>
    </row>
    <row r="328" spans="1:19" ht="60.75" customHeight="1">
      <c r="A328" s="35" t="s">
        <v>343</v>
      </c>
      <c r="B328" s="268">
        <v>2513</v>
      </c>
      <c r="C328" s="267" t="s">
        <v>254</v>
      </c>
      <c r="D328" s="277" t="s">
        <v>344</v>
      </c>
      <c r="E328" s="267" t="s">
        <v>108</v>
      </c>
      <c r="F328" s="267" t="s">
        <v>345</v>
      </c>
      <c r="G328" s="277" t="s">
        <v>58</v>
      </c>
      <c r="H328" s="267" t="s">
        <v>300</v>
      </c>
      <c r="I328" s="267" t="s">
        <v>346</v>
      </c>
      <c r="J328" s="277" t="s">
        <v>58</v>
      </c>
      <c r="K328" s="267" t="s">
        <v>300</v>
      </c>
      <c r="L328" s="12"/>
      <c r="M328" s="12"/>
      <c r="N328" s="8">
        <v>111.1</v>
      </c>
      <c r="O328" s="8">
        <v>111.1</v>
      </c>
      <c r="P328" s="8">
        <v>139.80000000000001</v>
      </c>
      <c r="Q328" s="8">
        <v>250.3</v>
      </c>
      <c r="R328" s="8">
        <v>149.30000000000001</v>
      </c>
      <c r="S328" s="8">
        <v>149.30000000000001</v>
      </c>
    </row>
    <row r="329" spans="1:19" ht="15.75" customHeight="1">
      <c r="A329" s="36"/>
      <c r="B329" s="268"/>
      <c r="C329" s="267"/>
      <c r="D329" s="277"/>
      <c r="E329" s="267"/>
      <c r="F329" s="267"/>
      <c r="G329" s="277"/>
      <c r="H329" s="267"/>
      <c r="I329" s="267"/>
      <c r="J329" s="277"/>
      <c r="K329" s="267"/>
      <c r="L329" s="12" t="s">
        <v>21</v>
      </c>
      <c r="M329" s="12" t="s">
        <v>29</v>
      </c>
      <c r="N329" s="8">
        <v>111.1</v>
      </c>
      <c r="O329" s="8">
        <v>111.1</v>
      </c>
      <c r="P329" s="8">
        <v>139.80000000000001</v>
      </c>
      <c r="Q329" s="8">
        <v>250.3</v>
      </c>
      <c r="R329" s="8">
        <v>149.30000000000001</v>
      </c>
      <c r="S329" s="8">
        <v>149.30000000000001</v>
      </c>
    </row>
    <row r="330" spans="1:19" ht="60.75" customHeight="1">
      <c r="A330" s="267" t="s">
        <v>347</v>
      </c>
      <c r="B330" s="268">
        <v>2514</v>
      </c>
      <c r="C330" s="267" t="s">
        <v>254</v>
      </c>
      <c r="D330" s="37" t="s">
        <v>344</v>
      </c>
      <c r="E330" s="267" t="s">
        <v>108</v>
      </c>
      <c r="F330" s="267" t="s">
        <v>348</v>
      </c>
      <c r="G330" s="277" t="s">
        <v>58</v>
      </c>
      <c r="H330" s="267" t="s">
        <v>349</v>
      </c>
      <c r="I330" s="271"/>
      <c r="J330" s="289"/>
      <c r="K330" s="271"/>
      <c r="L330" s="12"/>
      <c r="M330" s="12"/>
      <c r="N330" s="8">
        <v>1377</v>
      </c>
      <c r="O330" s="8">
        <v>1044.8</v>
      </c>
      <c r="P330" s="8">
        <v>1303.5999999999999</v>
      </c>
      <c r="Q330" s="8">
        <v>2052.1999999999998</v>
      </c>
      <c r="R330" s="8">
        <v>1871.2</v>
      </c>
      <c r="S330" s="8">
        <v>1932.3</v>
      </c>
    </row>
    <row r="331" spans="1:19" ht="37.5" customHeight="1">
      <c r="A331" s="267"/>
      <c r="B331" s="268"/>
      <c r="C331" s="267"/>
      <c r="D331" s="33"/>
      <c r="E331" s="267"/>
      <c r="F331" s="267"/>
      <c r="G331" s="277"/>
      <c r="H331" s="267"/>
      <c r="I331" s="271"/>
      <c r="J331" s="289"/>
      <c r="K331" s="271"/>
      <c r="L331" s="12" t="s">
        <v>31</v>
      </c>
      <c r="M331" s="12" t="s">
        <v>24</v>
      </c>
      <c r="N331" s="8">
        <v>1377</v>
      </c>
      <c r="O331" s="8">
        <v>1044.8</v>
      </c>
      <c r="P331" s="8">
        <v>1303.5999999999999</v>
      </c>
      <c r="Q331" s="8">
        <v>2052.1999999999998</v>
      </c>
      <c r="R331" s="8">
        <v>1871.2</v>
      </c>
      <c r="S331" s="8">
        <v>1932.3</v>
      </c>
    </row>
    <row r="332" spans="1:19" ht="22.5" customHeight="1">
      <c r="A332" s="267" t="s">
        <v>350</v>
      </c>
      <c r="B332" s="268">
        <v>2515</v>
      </c>
      <c r="C332" s="267" t="s">
        <v>254</v>
      </c>
      <c r="D332" s="277" t="s">
        <v>344</v>
      </c>
      <c r="E332" s="267" t="s">
        <v>108</v>
      </c>
      <c r="F332" s="267" t="s">
        <v>351</v>
      </c>
      <c r="G332" s="277" t="s">
        <v>58</v>
      </c>
      <c r="H332" s="267" t="s">
        <v>349</v>
      </c>
      <c r="I332" s="271"/>
      <c r="J332" s="289"/>
      <c r="K332" s="271"/>
      <c r="L332" s="12"/>
      <c r="M332" s="12"/>
      <c r="N332" s="8">
        <v>39.200000000000003</v>
      </c>
      <c r="O332" s="8">
        <v>39.200000000000003</v>
      </c>
      <c r="P332" s="8">
        <v>92.4</v>
      </c>
      <c r="Q332" s="8">
        <v>108.2</v>
      </c>
      <c r="R332" s="8">
        <v>108.2</v>
      </c>
      <c r="S332" s="8">
        <v>108.2</v>
      </c>
    </row>
    <row r="333" spans="1:19" ht="21" customHeight="1">
      <c r="A333" s="267"/>
      <c r="B333" s="268"/>
      <c r="C333" s="267"/>
      <c r="D333" s="277"/>
      <c r="E333" s="267"/>
      <c r="F333" s="267"/>
      <c r="G333" s="277"/>
      <c r="H333" s="267"/>
      <c r="I333" s="271"/>
      <c r="J333" s="289"/>
      <c r="K333" s="271"/>
      <c r="L333" s="12" t="s">
        <v>27</v>
      </c>
      <c r="M333" s="12" t="s">
        <v>27</v>
      </c>
      <c r="N333" s="8">
        <v>0</v>
      </c>
      <c r="O333" s="8">
        <v>0</v>
      </c>
      <c r="P333" s="8">
        <v>0</v>
      </c>
      <c r="Q333" s="8">
        <v>0</v>
      </c>
      <c r="R333" s="8">
        <v>0</v>
      </c>
      <c r="S333" s="8">
        <v>0</v>
      </c>
    </row>
    <row r="334" spans="1:19" ht="35.25" customHeight="1">
      <c r="A334" s="267"/>
      <c r="B334" s="268"/>
      <c r="C334" s="267"/>
      <c r="D334" s="277"/>
      <c r="E334" s="267"/>
      <c r="F334" s="267"/>
      <c r="G334" s="277"/>
      <c r="H334" s="267"/>
      <c r="I334" s="271"/>
      <c r="J334" s="289"/>
      <c r="K334" s="271"/>
      <c r="L334" s="12" t="s">
        <v>27</v>
      </c>
      <c r="M334" s="12" t="s">
        <v>30</v>
      </c>
      <c r="N334" s="8">
        <v>39.200000000000003</v>
      </c>
      <c r="O334" s="8">
        <v>39.200000000000003</v>
      </c>
      <c r="P334" s="8">
        <v>92.4</v>
      </c>
      <c r="Q334" s="8">
        <v>108.2</v>
      </c>
      <c r="R334" s="8">
        <v>108.2</v>
      </c>
      <c r="S334" s="8">
        <v>108.2</v>
      </c>
    </row>
    <row r="335" spans="1:19" ht="116.25" customHeight="1">
      <c r="A335" s="261" t="s">
        <v>352</v>
      </c>
      <c r="B335" s="263">
        <v>2516</v>
      </c>
      <c r="C335" s="261" t="s">
        <v>254</v>
      </c>
      <c r="D335" s="265" t="s">
        <v>344</v>
      </c>
      <c r="E335" s="261" t="s">
        <v>108</v>
      </c>
      <c r="F335" s="261" t="s">
        <v>353</v>
      </c>
      <c r="G335" s="265" t="s">
        <v>58</v>
      </c>
      <c r="H335" s="261" t="s">
        <v>354</v>
      </c>
      <c r="I335" s="261"/>
      <c r="J335" s="265"/>
      <c r="K335" s="261"/>
      <c r="L335" s="12"/>
      <c r="M335" s="12"/>
      <c r="N335" s="8">
        <v>10929.5</v>
      </c>
      <c r="O335" s="8">
        <v>10929.5</v>
      </c>
      <c r="P335" s="8">
        <v>12112.3</v>
      </c>
      <c r="Q335" s="8">
        <v>16648.599999999999</v>
      </c>
      <c r="R335" s="8">
        <v>16648.599999999999</v>
      </c>
      <c r="S335" s="8">
        <v>16648.599999999999</v>
      </c>
    </row>
    <row r="336" spans="1:19" ht="21" customHeight="1">
      <c r="A336" s="262"/>
      <c r="B336" s="264"/>
      <c r="C336" s="262"/>
      <c r="D336" s="266"/>
      <c r="E336" s="262"/>
      <c r="F336" s="262"/>
      <c r="G336" s="266"/>
      <c r="H336" s="262"/>
      <c r="I336" s="262"/>
      <c r="J336" s="266"/>
      <c r="K336" s="262"/>
      <c r="L336" s="12" t="s">
        <v>27</v>
      </c>
      <c r="M336" s="12" t="s">
        <v>22</v>
      </c>
      <c r="N336" s="196">
        <v>10929.5</v>
      </c>
      <c r="O336" s="196">
        <v>10929.5</v>
      </c>
      <c r="P336" s="8">
        <v>12112.3</v>
      </c>
      <c r="Q336" s="8">
        <v>16648.599999999999</v>
      </c>
      <c r="R336" s="8">
        <v>16648.599999999999</v>
      </c>
      <c r="S336" s="8">
        <v>16648.599999999999</v>
      </c>
    </row>
    <row r="337" spans="1:19" s="357" customFormat="1" ht="116.25" customHeight="1">
      <c r="A337" s="354" t="s">
        <v>557</v>
      </c>
      <c r="B337" s="355">
        <v>2519</v>
      </c>
      <c r="C337" s="354" t="s">
        <v>254</v>
      </c>
      <c r="D337" s="356" t="s">
        <v>344</v>
      </c>
      <c r="E337" s="354" t="s">
        <v>108</v>
      </c>
      <c r="F337" s="354" t="s">
        <v>558</v>
      </c>
      <c r="G337" s="356" t="s">
        <v>58</v>
      </c>
      <c r="H337" s="354" t="s">
        <v>559</v>
      </c>
      <c r="I337" s="354"/>
      <c r="J337" s="356"/>
      <c r="K337" s="354"/>
      <c r="L337" s="240"/>
      <c r="M337" s="240"/>
      <c r="N337" s="256">
        <v>14202.9</v>
      </c>
      <c r="O337" s="256">
        <v>14197.2</v>
      </c>
      <c r="P337" s="256">
        <v>27816.3</v>
      </c>
      <c r="Q337" s="256">
        <v>0</v>
      </c>
      <c r="R337" s="256">
        <v>0</v>
      </c>
      <c r="S337" s="256">
        <v>0</v>
      </c>
    </row>
    <row r="338" spans="1:19" s="357" customFormat="1" ht="21" customHeight="1">
      <c r="A338" s="358"/>
      <c r="B338" s="359"/>
      <c r="C338" s="358"/>
      <c r="D338" s="360"/>
      <c r="E338" s="358"/>
      <c r="F338" s="358"/>
      <c r="G338" s="360"/>
      <c r="H338" s="358"/>
      <c r="I338" s="358"/>
      <c r="J338" s="360"/>
      <c r="K338" s="358"/>
      <c r="L338" s="240" t="s">
        <v>27</v>
      </c>
      <c r="M338" s="240" t="s">
        <v>21</v>
      </c>
      <c r="N338" s="256">
        <v>14202.9</v>
      </c>
      <c r="O338" s="256">
        <v>14197.2</v>
      </c>
      <c r="P338" s="256">
        <v>27816.3</v>
      </c>
      <c r="Q338" s="256">
        <v>0</v>
      </c>
      <c r="R338" s="256">
        <v>0</v>
      </c>
      <c r="S338" s="256">
        <v>0</v>
      </c>
    </row>
    <row r="339" spans="1:19" ht="37.5" customHeight="1">
      <c r="A339" s="25" t="s">
        <v>355</v>
      </c>
      <c r="B339" s="6">
        <v>2600</v>
      </c>
      <c r="C339" s="7" t="s">
        <v>20</v>
      </c>
      <c r="D339" s="7" t="s">
        <v>20</v>
      </c>
      <c r="E339" s="7" t="s">
        <v>20</v>
      </c>
      <c r="F339" s="7" t="s">
        <v>20</v>
      </c>
      <c r="G339" s="7" t="s">
        <v>20</v>
      </c>
      <c r="H339" s="7" t="s">
        <v>20</v>
      </c>
      <c r="I339" s="7" t="s">
        <v>20</v>
      </c>
      <c r="J339" s="7" t="s">
        <v>20</v>
      </c>
      <c r="K339" s="7" t="s">
        <v>20</v>
      </c>
      <c r="L339" s="11"/>
      <c r="M339" s="11"/>
      <c r="N339" s="8">
        <v>5929.6</v>
      </c>
      <c r="O339" s="8">
        <v>5689.4</v>
      </c>
      <c r="P339" s="8">
        <v>6604.3</v>
      </c>
      <c r="Q339" s="8">
        <v>7536</v>
      </c>
      <c r="R339" s="8">
        <v>7837.5</v>
      </c>
      <c r="S339" s="8">
        <v>8151</v>
      </c>
    </row>
    <row r="340" spans="1:19" ht="144" customHeight="1">
      <c r="A340" s="267" t="s">
        <v>356</v>
      </c>
      <c r="B340" s="268">
        <v>2601</v>
      </c>
      <c r="C340" s="267" t="s">
        <v>549</v>
      </c>
      <c r="D340" s="267" t="s">
        <v>553</v>
      </c>
      <c r="E340" s="267" t="s">
        <v>554</v>
      </c>
      <c r="F340" s="267" t="s">
        <v>550</v>
      </c>
      <c r="G340" s="267" t="s">
        <v>551</v>
      </c>
      <c r="H340" s="267" t="s">
        <v>552</v>
      </c>
      <c r="I340" s="267" t="s">
        <v>547</v>
      </c>
      <c r="J340" s="267" t="s">
        <v>527</v>
      </c>
      <c r="K340" s="290" t="s">
        <v>548</v>
      </c>
      <c r="L340" s="11"/>
      <c r="M340" s="11"/>
      <c r="N340" s="8">
        <v>5929.6</v>
      </c>
      <c r="O340" s="8">
        <v>5689.4</v>
      </c>
      <c r="P340" s="8">
        <v>6604.3</v>
      </c>
      <c r="Q340" s="8">
        <v>7536</v>
      </c>
      <c r="R340" s="8">
        <v>7837.5</v>
      </c>
      <c r="S340" s="8">
        <v>8151</v>
      </c>
    </row>
    <row r="341" spans="1:19">
      <c r="A341" s="267"/>
      <c r="B341" s="268"/>
      <c r="C341" s="267"/>
      <c r="D341" s="267"/>
      <c r="E341" s="267"/>
      <c r="F341" s="267"/>
      <c r="G341" s="267"/>
      <c r="H341" s="267"/>
      <c r="I341" s="267"/>
      <c r="J341" s="267"/>
      <c r="K341" s="290"/>
      <c r="L341" s="12" t="s">
        <v>21</v>
      </c>
      <c r="M341" s="12" t="s">
        <v>29</v>
      </c>
      <c r="N341" s="8">
        <v>5929.6</v>
      </c>
      <c r="O341" s="8">
        <v>5689.4</v>
      </c>
      <c r="P341" s="8">
        <v>6604.3</v>
      </c>
      <c r="Q341" s="8">
        <v>7536</v>
      </c>
      <c r="R341" s="8">
        <v>7837.5</v>
      </c>
      <c r="S341" s="8">
        <v>8151</v>
      </c>
    </row>
    <row r="342" spans="1:19">
      <c r="A342" s="267"/>
      <c r="B342" s="268"/>
      <c r="C342" s="267"/>
      <c r="D342" s="267"/>
      <c r="E342" s="267"/>
      <c r="F342" s="267"/>
      <c r="G342" s="267"/>
      <c r="H342" s="267"/>
      <c r="I342" s="267"/>
      <c r="J342" s="267"/>
      <c r="K342" s="290"/>
      <c r="L342" s="12" t="s">
        <v>23</v>
      </c>
      <c r="M342" s="12" t="s">
        <v>24</v>
      </c>
      <c r="N342" s="8">
        <v>0</v>
      </c>
      <c r="O342" s="8">
        <v>0</v>
      </c>
      <c r="P342" s="8">
        <v>0</v>
      </c>
      <c r="Q342" s="8">
        <v>0</v>
      </c>
      <c r="R342" s="8">
        <v>0</v>
      </c>
      <c r="S342" s="8">
        <v>0</v>
      </c>
    </row>
    <row r="343" spans="1:19" ht="186" customHeight="1">
      <c r="A343" s="267"/>
      <c r="B343" s="268"/>
      <c r="C343" s="267"/>
      <c r="D343" s="267"/>
      <c r="E343" s="267"/>
      <c r="F343" s="267"/>
      <c r="G343" s="267"/>
      <c r="H343" s="267"/>
      <c r="I343" s="267"/>
      <c r="J343" s="267"/>
      <c r="K343" s="290"/>
      <c r="L343" s="12" t="s">
        <v>24</v>
      </c>
      <c r="M343" s="12" t="s">
        <v>25</v>
      </c>
      <c r="N343" s="8">
        <v>0</v>
      </c>
      <c r="O343" s="8">
        <v>0</v>
      </c>
      <c r="P343" s="8">
        <v>0</v>
      </c>
      <c r="Q343" s="8">
        <v>0</v>
      </c>
      <c r="R343" s="8">
        <v>0</v>
      </c>
      <c r="S343" s="8">
        <v>0</v>
      </c>
    </row>
    <row r="344" spans="1:19" ht="74.25" customHeight="1">
      <c r="A344" s="5" t="s">
        <v>357</v>
      </c>
      <c r="B344" s="14">
        <v>2700</v>
      </c>
      <c r="C344" s="7" t="s">
        <v>20</v>
      </c>
      <c r="D344" s="7" t="s">
        <v>20</v>
      </c>
      <c r="E344" s="7" t="s">
        <v>20</v>
      </c>
      <c r="F344" s="7" t="s">
        <v>20</v>
      </c>
      <c r="G344" s="7" t="s">
        <v>20</v>
      </c>
      <c r="H344" s="7" t="s">
        <v>20</v>
      </c>
      <c r="I344" s="7" t="s">
        <v>20</v>
      </c>
      <c r="J344" s="7" t="s">
        <v>20</v>
      </c>
      <c r="K344" s="7" t="s">
        <v>20</v>
      </c>
      <c r="L344" s="11"/>
      <c r="M344" s="11"/>
      <c r="N344" s="8">
        <v>105249.9</v>
      </c>
      <c r="O344" s="8">
        <v>105249.9</v>
      </c>
      <c r="P344" s="8">
        <v>180081.4</v>
      </c>
      <c r="Q344" s="8">
        <v>150043.6</v>
      </c>
      <c r="R344" s="8">
        <v>278230.40000000002</v>
      </c>
      <c r="S344" s="8">
        <v>310046</v>
      </c>
    </row>
    <row r="345" spans="1:19" ht="69" customHeight="1">
      <c r="A345" s="5" t="s">
        <v>358</v>
      </c>
      <c r="B345" s="14">
        <v>2701</v>
      </c>
      <c r="C345" s="5" t="s">
        <v>40</v>
      </c>
      <c r="D345" s="5" t="s">
        <v>359</v>
      </c>
      <c r="E345" s="5" t="s">
        <v>360</v>
      </c>
      <c r="F345" s="5" t="s">
        <v>315</v>
      </c>
      <c r="G345" s="30" t="s">
        <v>361</v>
      </c>
      <c r="H345" s="5" t="s">
        <v>362</v>
      </c>
      <c r="I345" s="30"/>
      <c r="J345" s="30"/>
      <c r="K345" s="30"/>
      <c r="L345" s="12" t="s">
        <v>32</v>
      </c>
      <c r="M345" s="12" t="s">
        <v>23</v>
      </c>
      <c r="N345" s="8">
        <v>105249.9</v>
      </c>
      <c r="O345" s="8">
        <v>105249.9</v>
      </c>
      <c r="P345" s="8">
        <v>180081.4</v>
      </c>
      <c r="Q345" s="8">
        <v>150043.6</v>
      </c>
      <c r="R345" s="8">
        <v>278230.40000000002</v>
      </c>
      <c r="S345" s="8">
        <v>310046</v>
      </c>
    </row>
    <row r="346" spans="1:19" ht="40.5" customHeight="1">
      <c r="A346" s="5" t="s">
        <v>363</v>
      </c>
      <c r="B346" s="14">
        <v>2702</v>
      </c>
      <c r="C346" s="7" t="s">
        <v>20</v>
      </c>
      <c r="D346" s="7" t="s">
        <v>20</v>
      </c>
      <c r="E346" s="7" t="s">
        <v>20</v>
      </c>
      <c r="F346" s="7" t="s">
        <v>20</v>
      </c>
      <c r="G346" s="7" t="s">
        <v>20</v>
      </c>
      <c r="H346" s="7" t="s">
        <v>20</v>
      </c>
      <c r="I346" s="7" t="s">
        <v>20</v>
      </c>
      <c r="J346" s="7" t="s">
        <v>20</v>
      </c>
      <c r="K346" s="7" t="s">
        <v>20</v>
      </c>
      <c r="L346" s="11"/>
      <c r="M346" s="11"/>
      <c r="N346" s="8">
        <v>0</v>
      </c>
      <c r="O346" s="8">
        <v>0</v>
      </c>
      <c r="P346" s="8">
        <v>0</v>
      </c>
      <c r="Q346" s="8">
        <v>0</v>
      </c>
      <c r="R346" s="8">
        <v>0</v>
      </c>
      <c r="S346" s="8">
        <v>0</v>
      </c>
    </row>
    <row r="347" spans="1:19" ht="15" customHeight="1">
      <c r="A347" s="5" t="s">
        <v>364</v>
      </c>
      <c r="B347" s="14">
        <v>2703</v>
      </c>
      <c r="C347" s="10"/>
      <c r="D347" s="11"/>
      <c r="E347" s="11"/>
      <c r="F347" s="11"/>
      <c r="G347" s="11"/>
      <c r="H347" s="11"/>
      <c r="I347" s="11"/>
      <c r="J347" s="11"/>
      <c r="K347" s="11"/>
      <c r="L347" s="11"/>
      <c r="M347" s="11"/>
      <c r="N347" s="8">
        <v>0</v>
      </c>
      <c r="O347" s="8">
        <v>0</v>
      </c>
      <c r="P347" s="8">
        <v>0</v>
      </c>
      <c r="Q347" s="8">
        <v>0</v>
      </c>
      <c r="R347" s="8">
        <v>0</v>
      </c>
      <c r="S347" s="8">
        <v>0</v>
      </c>
    </row>
    <row r="348" spans="1:19" ht="14.25" customHeight="1">
      <c r="A348" s="5" t="s">
        <v>364</v>
      </c>
      <c r="B348" s="14">
        <v>2704</v>
      </c>
      <c r="C348" s="10"/>
      <c r="D348" s="11"/>
      <c r="E348" s="11"/>
      <c r="F348" s="11"/>
      <c r="G348" s="11"/>
      <c r="H348" s="11"/>
      <c r="I348" s="11"/>
      <c r="J348" s="11"/>
      <c r="K348" s="11"/>
      <c r="L348" s="11"/>
      <c r="M348" s="11"/>
      <c r="N348" s="8">
        <v>0</v>
      </c>
      <c r="O348" s="8">
        <v>0</v>
      </c>
      <c r="P348" s="8">
        <v>0</v>
      </c>
      <c r="Q348" s="8">
        <v>0</v>
      </c>
      <c r="R348" s="8">
        <v>0</v>
      </c>
      <c r="S348" s="8">
        <v>0</v>
      </c>
    </row>
    <row r="349" spans="1:19" ht="28.5" customHeight="1">
      <c r="A349" s="5" t="s">
        <v>365</v>
      </c>
      <c r="B349" s="14">
        <v>8000</v>
      </c>
      <c r="C349" s="7" t="s">
        <v>20</v>
      </c>
      <c r="D349" s="7" t="s">
        <v>20</v>
      </c>
      <c r="E349" s="7" t="s">
        <v>20</v>
      </c>
      <c r="F349" s="7" t="s">
        <v>20</v>
      </c>
      <c r="G349" s="7" t="s">
        <v>20</v>
      </c>
      <c r="H349" s="7" t="s">
        <v>20</v>
      </c>
      <c r="I349" s="7" t="s">
        <v>20</v>
      </c>
      <c r="J349" s="7" t="s">
        <v>20</v>
      </c>
      <c r="K349" s="7" t="s">
        <v>20</v>
      </c>
      <c r="L349" s="11"/>
      <c r="M349" s="11"/>
      <c r="N349" s="8">
        <v>28292326.899999999</v>
      </c>
      <c r="O349" s="8">
        <v>27495055.199999996</v>
      </c>
      <c r="P349" s="8">
        <v>36350507.400000013</v>
      </c>
      <c r="Q349" s="8">
        <v>35068722.600000001</v>
      </c>
      <c r="R349" s="8">
        <v>33954320.199999996</v>
      </c>
      <c r="S349" s="8">
        <v>35025195.100000001</v>
      </c>
    </row>
    <row r="350" spans="1:19">
      <c r="N350" s="38"/>
      <c r="O350" s="38"/>
      <c r="P350" s="38"/>
    </row>
    <row r="356" spans="1:8" ht="15.75">
      <c r="A356" s="301"/>
      <c r="B356" s="301"/>
      <c r="C356" s="301"/>
      <c r="D356" s="301"/>
      <c r="E356" s="301"/>
      <c r="G356" s="303"/>
      <c r="H356" s="303"/>
    </row>
    <row r="365" spans="1:8">
      <c r="A365" s="293"/>
      <c r="B365" s="293"/>
      <c r="C365" s="293"/>
    </row>
    <row r="366" spans="1:8">
      <c r="A366" s="293"/>
      <c r="B366" s="293"/>
      <c r="C366" s="293"/>
    </row>
    <row r="371" spans="1:3">
      <c r="A371" s="293"/>
      <c r="B371" s="293"/>
      <c r="C371" s="293"/>
    </row>
    <row r="372" spans="1:3">
      <c r="A372" s="293"/>
      <c r="B372" s="293"/>
      <c r="C372" s="293"/>
    </row>
    <row r="376" spans="1:3">
      <c r="A376" s="293"/>
      <c r="B376" s="293"/>
      <c r="C376" s="293"/>
    </row>
  </sheetData>
  <sheetProtection selectLockedCells="1" selectUnlockedCells="1"/>
  <customSheetViews>
    <customSheetView guid="{6570634B-EDC8-47B1-B961-1E562EDF2753}" printArea="1">
      <pane ySplit="10" topLeftCell="A352" activePane="bottomLeft" state="frozen"/>
      <selection pane="bottomLeft" activeCell="A356" sqref="A356:H377"/>
      <pageMargins left="0" right="0" top="0.39370078740157483" bottom="0" header="0" footer="0"/>
      <pageSetup paperSize="8" scale="55" firstPageNumber="0" orientation="landscape" r:id="rId1"/>
      <headerFooter alignWithMargins="0">
        <oddHeader>&amp;C&amp;P</oddHeader>
      </headerFooter>
    </customSheetView>
    <customSheetView guid="{764DF73A-B6FF-4AFE-808E-BED8B7CDFEFB}" showPageBreaks="1" view="pageBreakPreview">
      <pane ySplit="10" topLeftCell="A156" activePane="bottomLeft" state="frozen"/>
      <selection pane="bottomLeft" activeCell="K156" sqref="K156"/>
      <pageMargins left="0.39374999999999999" right="0.39374999999999999" top="0.55138888888888893" bottom="0.55138888888888893" header="0.31527777777777777" footer="0.51180555555555551"/>
      <pageSetup paperSize="8" scale="10" firstPageNumber="0" orientation="landscape" horizontalDpi="300" verticalDpi="300" r:id="rId2"/>
      <headerFooter alignWithMargins="0">
        <oddHeader>&amp;C&amp;P</oddHeader>
      </headerFooter>
    </customSheetView>
    <customSheetView guid="{2C132A3E-BEF9-4451-A5D3-5DE635F68D88}" printArea="1" topLeftCell="B1">
      <pane ySplit="10" topLeftCell="A198" activePane="bottomLeft" state="frozen"/>
      <selection pane="bottomLeft" activeCell="K201" sqref="K201"/>
      <pageMargins left="0" right="0" top="0.39370078740157483" bottom="0" header="0" footer="0"/>
      <pageSetup paperSize="256" scale="55" firstPageNumber="0" orientation="landscape" horizontalDpi="4294967295" verticalDpi="4294967295" r:id="rId3"/>
      <headerFooter alignWithMargins="0">
        <oddHeader>&amp;C&amp;P</oddHeader>
      </headerFooter>
    </customSheetView>
    <customSheetView guid="{FF86849E-1084-4031-B2CE-591FC46709AB}" scale="90" showPageBreaks="1" view="pageBreakPreview">
      <pane ySplit="10" topLeftCell="A100" activePane="bottomLeft" state="frozen"/>
      <selection pane="bottomLeft" activeCell="F100" sqref="F100"/>
      <pageMargins left="0.19685039370078741" right="0.19685039370078741" top="0.15748031496062992" bottom="0.15748031496062992" header="0.31496062992125984" footer="0.51181102362204722"/>
      <pageSetup paperSize="9" scale="40" firstPageNumber="0" orientation="landscape" horizontalDpi="300" verticalDpi="300" r:id="rId4"/>
      <headerFooter alignWithMargins="0">
        <oddHeader>&amp;C&amp;P</oddHeader>
      </headerFooter>
    </customSheetView>
    <customSheetView guid="{9D0A41DD-2DA5-4D00-A5A3-069AD61B6552}" showPageBreaks="1" view="pageBreakPreview" topLeftCell="D1">
      <pane ySplit="10" topLeftCell="A11" activePane="bottomLeft" state="frozen"/>
      <selection pane="bottomLeft" activeCell="O127" sqref="O127"/>
      <pageMargins left="0.39374999999999999" right="0.39374999999999999" top="0.55138888888888893" bottom="0.55138888888888893" header="0.31527777777777777" footer="0.51180555555555551"/>
      <pageSetup paperSize="8" scale="10" firstPageNumber="0" orientation="landscape" horizontalDpi="300" verticalDpi="300" r:id="rId5"/>
      <headerFooter alignWithMargins="0">
        <oddHeader>&amp;C&amp;P</oddHeader>
      </headerFooter>
    </customSheetView>
    <customSheetView guid="{676EE6E6-D5A3-9942-AA72-33D5219B471C}" showRuler="0">
      <pageMargins left="0.75" right="0.75" top="1" bottom="1" header="0.5" footer="0.5"/>
    </customSheetView>
    <customSheetView guid="{1B925D09-0E83-AF47-A27B-8EBC6CE44B65}" showRuler="0">
      <pageMargins left="0.75" right="0.75" top="1" bottom="1" header="0.5" footer="0.5"/>
    </customSheetView>
    <customSheetView guid="{651AB02D-CE6F-4AB5-8A8B-ED5DE6848F37}" showPageBreaks="1" view="pageBreakPreview" topLeftCell="D1">
      <pane ySplit="10" topLeftCell="A112" activePane="bottomLeft" state="frozen"/>
      <selection pane="bottomLeft" activeCell="A103" sqref="A103:A107"/>
      <pageMargins left="0.39374999999999999" right="0.39374999999999999" top="0.55138888888888893" bottom="0.55138888888888893" header="0.31527777777777777" footer="0.51180555555555551"/>
      <pageSetup paperSize="8" scale="10" firstPageNumber="0" orientation="landscape" horizontalDpi="300" verticalDpi="300" r:id="rId6"/>
      <headerFooter alignWithMargins="0">
        <oddHeader>&amp;C&amp;P</oddHeader>
      </headerFooter>
    </customSheetView>
  </customSheetViews>
  <mergeCells count="394">
    <mergeCell ref="F279:F281"/>
    <mergeCell ref="G279:G281"/>
    <mergeCell ref="H279:H281"/>
    <mergeCell ref="I279:I281"/>
    <mergeCell ref="J279:J281"/>
    <mergeCell ref="K279:K281"/>
    <mergeCell ref="A365:C365"/>
    <mergeCell ref="A366:C366"/>
    <mergeCell ref="A371:C371"/>
    <mergeCell ref="K330:K331"/>
    <mergeCell ref="G340:G343"/>
    <mergeCell ref="H340:H343"/>
    <mergeCell ref="I340:I343"/>
    <mergeCell ref="J340:J343"/>
    <mergeCell ref="K340:K343"/>
    <mergeCell ref="G356:H356"/>
    <mergeCell ref="F340:F343"/>
    <mergeCell ref="K332:K334"/>
    <mergeCell ref="I328:I329"/>
    <mergeCell ref="J328:J329"/>
    <mergeCell ref="F332:F334"/>
    <mergeCell ref="G332:G334"/>
    <mergeCell ref="H332:H334"/>
    <mergeCell ref="I332:I334"/>
    <mergeCell ref="A372:C372"/>
    <mergeCell ref="A376:C376"/>
    <mergeCell ref="B165:B167"/>
    <mergeCell ref="C165:C167"/>
    <mergeCell ref="D165:D167"/>
    <mergeCell ref="E165:E167"/>
    <mergeCell ref="A279:A281"/>
    <mergeCell ref="B279:B281"/>
    <mergeCell ref="C279:C281"/>
    <mergeCell ref="D279:D281"/>
    <mergeCell ref="E279:E281"/>
    <mergeCell ref="A356:E356"/>
    <mergeCell ref="A340:A343"/>
    <mergeCell ref="B340:B343"/>
    <mergeCell ref="C340:C343"/>
    <mergeCell ref="D340:D343"/>
    <mergeCell ref="E340:E343"/>
    <mergeCell ref="A332:A334"/>
    <mergeCell ref="B332:B334"/>
    <mergeCell ref="C332:C334"/>
    <mergeCell ref="D332:D334"/>
    <mergeCell ref="E332:E334"/>
    <mergeCell ref="A325:A327"/>
    <mergeCell ref="A319:A322"/>
    <mergeCell ref="J332:J334"/>
    <mergeCell ref="G330:G331"/>
    <mergeCell ref="H330:H331"/>
    <mergeCell ref="I330:I331"/>
    <mergeCell ref="J330:J331"/>
    <mergeCell ref="K328:K329"/>
    <mergeCell ref="A330:A331"/>
    <mergeCell ref="B330:B331"/>
    <mergeCell ref="C330:C331"/>
    <mergeCell ref="E330:E331"/>
    <mergeCell ref="F330:F331"/>
    <mergeCell ref="G325:G327"/>
    <mergeCell ref="H325:H327"/>
    <mergeCell ref="I325:I327"/>
    <mergeCell ref="J325:J327"/>
    <mergeCell ref="K325:K327"/>
    <mergeCell ref="B328:B329"/>
    <mergeCell ref="C328:C329"/>
    <mergeCell ref="D328:D329"/>
    <mergeCell ref="E328:E329"/>
    <mergeCell ref="F328:F329"/>
    <mergeCell ref="B325:B327"/>
    <mergeCell ref="C325:C327"/>
    <mergeCell ref="D325:D327"/>
    <mergeCell ref="E325:E327"/>
    <mergeCell ref="F325:F327"/>
    <mergeCell ref="G328:G329"/>
    <mergeCell ref="H328:H329"/>
    <mergeCell ref="F319:F322"/>
    <mergeCell ref="G319:G322"/>
    <mergeCell ref="H319:H322"/>
    <mergeCell ref="I319:I322"/>
    <mergeCell ref="J319:J322"/>
    <mergeCell ref="K319:K322"/>
    <mergeCell ref="G316:G318"/>
    <mergeCell ref="H316:H318"/>
    <mergeCell ref="I316:I318"/>
    <mergeCell ref="J316:J318"/>
    <mergeCell ref="K316:K318"/>
    <mergeCell ref="F316:F318"/>
    <mergeCell ref="B319:B322"/>
    <mergeCell ref="C319:C322"/>
    <mergeCell ref="D319:D322"/>
    <mergeCell ref="E319:E322"/>
    <mergeCell ref="A316:A318"/>
    <mergeCell ref="B316:B318"/>
    <mergeCell ref="C316:C318"/>
    <mergeCell ref="D316:D318"/>
    <mergeCell ref="E316:E318"/>
    <mergeCell ref="F308:F313"/>
    <mergeCell ref="G308:G313"/>
    <mergeCell ref="H308:H313"/>
    <mergeCell ref="I308:I313"/>
    <mergeCell ref="J308:J313"/>
    <mergeCell ref="K308:K313"/>
    <mergeCell ref="G297:G298"/>
    <mergeCell ref="H297:H298"/>
    <mergeCell ref="I297:I298"/>
    <mergeCell ref="J297:J298"/>
    <mergeCell ref="K297:K298"/>
    <mergeCell ref="F297:F298"/>
    <mergeCell ref="A308:A313"/>
    <mergeCell ref="B308:B313"/>
    <mergeCell ref="C308:C313"/>
    <mergeCell ref="D308:D313"/>
    <mergeCell ref="E308:E313"/>
    <mergeCell ref="A297:A298"/>
    <mergeCell ref="B297:B298"/>
    <mergeCell ref="C297:C298"/>
    <mergeCell ref="D297:D298"/>
    <mergeCell ref="E297:E298"/>
    <mergeCell ref="F243:F270"/>
    <mergeCell ref="G243:G270"/>
    <mergeCell ref="H243:H270"/>
    <mergeCell ref="I243:I270"/>
    <mergeCell ref="J243:J270"/>
    <mergeCell ref="K243:K270"/>
    <mergeCell ref="G231:G242"/>
    <mergeCell ref="H231:H242"/>
    <mergeCell ref="I231:I242"/>
    <mergeCell ref="J231:J242"/>
    <mergeCell ref="K231:K242"/>
    <mergeCell ref="F231:F242"/>
    <mergeCell ref="A243:A270"/>
    <mergeCell ref="B243:B270"/>
    <mergeCell ref="C243:C270"/>
    <mergeCell ref="D243:D270"/>
    <mergeCell ref="E243:E270"/>
    <mergeCell ref="A231:A242"/>
    <mergeCell ref="B231:B242"/>
    <mergeCell ref="C231:C242"/>
    <mergeCell ref="D231:D242"/>
    <mergeCell ref="E231:E242"/>
    <mergeCell ref="G221:G230"/>
    <mergeCell ref="H221:H230"/>
    <mergeCell ref="I221:I230"/>
    <mergeCell ref="J221:J230"/>
    <mergeCell ref="K221:K230"/>
    <mergeCell ref="G205:G211"/>
    <mergeCell ref="H205:H211"/>
    <mergeCell ref="I205:I211"/>
    <mergeCell ref="J205:J211"/>
    <mergeCell ref="K205:K211"/>
    <mergeCell ref="G200:G203"/>
    <mergeCell ref="H200:H203"/>
    <mergeCell ref="I200:I203"/>
    <mergeCell ref="J200:J203"/>
    <mergeCell ref="A205:A211"/>
    <mergeCell ref="B205:B211"/>
    <mergeCell ref="C205:C211"/>
    <mergeCell ref="D205:D211"/>
    <mergeCell ref="E205:E211"/>
    <mergeCell ref="F205:F211"/>
    <mergeCell ref="A188:A192"/>
    <mergeCell ref="B188:B192"/>
    <mergeCell ref="A200:A203"/>
    <mergeCell ref="B200:B203"/>
    <mergeCell ref="C200:C203"/>
    <mergeCell ref="D200:D203"/>
    <mergeCell ref="E200:E203"/>
    <mergeCell ref="F200:F203"/>
    <mergeCell ref="A221:A230"/>
    <mergeCell ref="B221:B230"/>
    <mergeCell ref="C221:C230"/>
    <mergeCell ref="D221:D230"/>
    <mergeCell ref="E221:E230"/>
    <mergeCell ref="F221:F230"/>
    <mergeCell ref="J178:J180"/>
    <mergeCell ref="K178:K180"/>
    <mergeCell ref="A181:A187"/>
    <mergeCell ref="B181:B187"/>
    <mergeCell ref="D181:D187"/>
    <mergeCell ref="E181:E187"/>
    <mergeCell ref="G181:G187"/>
    <mergeCell ref="I181:I187"/>
    <mergeCell ref="J181:J187"/>
    <mergeCell ref="A178:A180"/>
    <mergeCell ref="B178:B180"/>
    <mergeCell ref="C178:C180"/>
    <mergeCell ref="D178:D180"/>
    <mergeCell ref="E178:E180"/>
    <mergeCell ref="F178:F180"/>
    <mergeCell ref="G178:G180"/>
    <mergeCell ref="H178:H180"/>
    <mergeCell ref="I178:I180"/>
    <mergeCell ref="J173:J175"/>
    <mergeCell ref="K173:K175"/>
    <mergeCell ref="A173:A175"/>
    <mergeCell ref="B173:B175"/>
    <mergeCell ref="C173:C175"/>
    <mergeCell ref="D173:D175"/>
    <mergeCell ref="E173:E175"/>
    <mergeCell ref="F173:F175"/>
    <mergeCell ref="G173:G175"/>
    <mergeCell ref="H173:H175"/>
    <mergeCell ref="I173:I175"/>
    <mergeCell ref="J170:J172"/>
    <mergeCell ref="K170:K172"/>
    <mergeCell ref="I153:I154"/>
    <mergeCell ref="J153:J154"/>
    <mergeCell ref="K153:K154"/>
    <mergeCell ref="A170:A172"/>
    <mergeCell ref="B170:B172"/>
    <mergeCell ref="C170:C172"/>
    <mergeCell ref="D170:D172"/>
    <mergeCell ref="E170:E172"/>
    <mergeCell ref="F170:F172"/>
    <mergeCell ref="G170:G172"/>
    <mergeCell ref="H170:H172"/>
    <mergeCell ref="I170:I172"/>
    <mergeCell ref="G165:G167"/>
    <mergeCell ref="F165:F167"/>
    <mergeCell ref="H165:H167"/>
    <mergeCell ref="I165:I167"/>
    <mergeCell ref="J165:J167"/>
    <mergeCell ref="K165:K167"/>
    <mergeCell ref="A161:A164"/>
    <mergeCell ref="B161:B164"/>
    <mergeCell ref="D161:D164"/>
    <mergeCell ref="E161:E164"/>
    <mergeCell ref="F161:F164"/>
    <mergeCell ref="G161:G164"/>
    <mergeCell ref="A165:A167"/>
    <mergeCell ref="H161:H164"/>
    <mergeCell ref="I161:I164"/>
    <mergeCell ref="J161:J164"/>
    <mergeCell ref="K161:K164"/>
    <mergeCell ref="A153:A154"/>
    <mergeCell ref="B153:B154"/>
    <mergeCell ref="C153:C154"/>
    <mergeCell ref="D153:D154"/>
    <mergeCell ref="E153:E154"/>
    <mergeCell ref="F153:F154"/>
    <mergeCell ref="S153:S154"/>
    <mergeCell ref="A156:A159"/>
    <mergeCell ref="B156:B159"/>
    <mergeCell ref="D156:D159"/>
    <mergeCell ref="E156:E159"/>
    <mergeCell ref="G156:G159"/>
    <mergeCell ref="J156:J159"/>
    <mergeCell ref="I157:I158"/>
    <mergeCell ref="K157:K159"/>
    <mergeCell ref="M153:M154"/>
    <mergeCell ref="N153:N154"/>
    <mergeCell ref="O153:O154"/>
    <mergeCell ref="P153:P154"/>
    <mergeCell ref="Q153:Q154"/>
    <mergeCell ref="R153:R154"/>
    <mergeCell ref="G153:G154"/>
    <mergeCell ref="H153:H154"/>
    <mergeCell ref="L153:L154"/>
    <mergeCell ref="K137:K142"/>
    <mergeCell ref="A149:A152"/>
    <mergeCell ref="B149:B152"/>
    <mergeCell ref="D149:D152"/>
    <mergeCell ref="E149:E152"/>
    <mergeCell ref="F149:F152"/>
    <mergeCell ref="G149:G152"/>
    <mergeCell ref="H149:H152"/>
    <mergeCell ref="I149:I152"/>
    <mergeCell ref="J149:J152"/>
    <mergeCell ref="K149:K152"/>
    <mergeCell ref="A113:A128"/>
    <mergeCell ref="B113:B128"/>
    <mergeCell ref="I113:I126"/>
    <mergeCell ref="A134:A136"/>
    <mergeCell ref="B134:B136"/>
    <mergeCell ref="C134:C136"/>
    <mergeCell ref="D134:D136"/>
    <mergeCell ref="E134:E136"/>
    <mergeCell ref="F134:F136"/>
    <mergeCell ref="G134:G136"/>
    <mergeCell ref="H134:H136"/>
    <mergeCell ref="I134:I136"/>
    <mergeCell ref="A129:A130"/>
    <mergeCell ref="B129:B130"/>
    <mergeCell ref="C129:C130"/>
    <mergeCell ref="D129:D130"/>
    <mergeCell ref="E129:E130"/>
    <mergeCell ref="F129:F130"/>
    <mergeCell ref="G129:G130"/>
    <mergeCell ref="H129:H130"/>
    <mergeCell ref="I129:I130"/>
    <mergeCell ref="J104:J106"/>
    <mergeCell ref="K104:K106"/>
    <mergeCell ref="A107:A111"/>
    <mergeCell ref="B107:B111"/>
    <mergeCell ref="H101:H103"/>
    <mergeCell ref="I101:I103"/>
    <mergeCell ref="J101:J103"/>
    <mergeCell ref="K101:K103"/>
    <mergeCell ref="A104:A106"/>
    <mergeCell ref="B104:B106"/>
    <mergeCell ref="C104:C106"/>
    <mergeCell ref="D104:D106"/>
    <mergeCell ref="E104:E106"/>
    <mergeCell ref="F104:F106"/>
    <mergeCell ref="A101:A103"/>
    <mergeCell ref="B101:B103"/>
    <mergeCell ref="C101:C103"/>
    <mergeCell ref="E101:E103"/>
    <mergeCell ref="F101:F103"/>
    <mergeCell ref="G101:G103"/>
    <mergeCell ref="G104:G106"/>
    <mergeCell ref="H104:H106"/>
    <mergeCell ref="I104:I106"/>
    <mergeCell ref="O11:O12"/>
    <mergeCell ref="P11:P12"/>
    <mergeCell ref="Q11:Q12"/>
    <mergeCell ref="R11:R12"/>
    <mergeCell ref="S11:S12"/>
    <mergeCell ref="A97:A98"/>
    <mergeCell ref="B97:B98"/>
    <mergeCell ref="C97:C98"/>
    <mergeCell ref="D97:D98"/>
    <mergeCell ref="E97:E98"/>
    <mergeCell ref="I11:I12"/>
    <mergeCell ref="J11:J12"/>
    <mergeCell ref="K11:K12"/>
    <mergeCell ref="L11:L12"/>
    <mergeCell ref="M11:M12"/>
    <mergeCell ref="N11:N12"/>
    <mergeCell ref="F97:F98"/>
    <mergeCell ref="G97:G98"/>
    <mergeCell ref="H97:H98"/>
    <mergeCell ref="I97:I98"/>
    <mergeCell ref="A11:A12"/>
    <mergeCell ref="B11:B12"/>
    <mergeCell ref="C11:C12"/>
    <mergeCell ref="D11:D12"/>
    <mergeCell ref="E11:E12"/>
    <mergeCell ref="F11:F12"/>
    <mergeCell ref="G11:G12"/>
    <mergeCell ref="H11:H12"/>
    <mergeCell ref="J7:J9"/>
    <mergeCell ref="C7:C9"/>
    <mergeCell ref="D7:D9"/>
    <mergeCell ref="E7:E9"/>
    <mergeCell ref="F7:F9"/>
    <mergeCell ref="G7:G9"/>
    <mergeCell ref="H7:H9"/>
    <mergeCell ref="I7:I9"/>
    <mergeCell ref="A2:S2"/>
    <mergeCell ref="A5:A9"/>
    <mergeCell ref="B5:B9"/>
    <mergeCell ref="C5:K5"/>
    <mergeCell ref="L5:M6"/>
    <mergeCell ref="N5:S5"/>
    <mergeCell ref="C6:E6"/>
    <mergeCell ref="F6:H6"/>
    <mergeCell ref="I6:K6"/>
    <mergeCell ref="N6:O6"/>
    <mergeCell ref="R7:R9"/>
    <mergeCell ref="S7:S9"/>
    <mergeCell ref="K7:K9"/>
    <mergeCell ref="L7:L9"/>
    <mergeCell ref="M7:M9"/>
    <mergeCell ref="N7:N9"/>
    <mergeCell ref="O7:O9"/>
    <mergeCell ref="P6:P9"/>
    <mergeCell ref="Q6:Q9"/>
    <mergeCell ref="R6:S6"/>
    <mergeCell ref="J129:J130"/>
    <mergeCell ref="K129:K130"/>
    <mergeCell ref="A335:A336"/>
    <mergeCell ref="B335:B336"/>
    <mergeCell ref="C335:C336"/>
    <mergeCell ref="D335:D336"/>
    <mergeCell ref="E335:E336"/>
    <mergeCell ref="F335:F336"/>
    <mergeCell ref="G335:G336"/>
    <mergeCell ref="H335:H336"/>
    <mergeCell ref="I335:I336"/>
    <mergeCell ref="J335:J336"/>
    <mergeCell ref="K335:K336"/>
    <mergeCell ref="J134:J136"/>
    <mergeCell ref="K134:K136"/>
    <mergeCell ref="A137:A142"/>
    <mergeCell ref="B137:B142"/>
    <mergeCell ref="D137:D142"/>
    <mergeCell ref="E137:E142"/>
    <mergeCell ref="F137:F142"/>
    <mergeCell ref="G137:G142"/>
    <mergeCell ref="H137:H142"/>
    <mergeCell ref="I137:I142"/>
    <mergeCell ref="J137:J142"/>
  </mergeCells>
  <pageMargins left="0" right="0" top="0.39370078740157483" bottom="0" header="0" footer="0"/>
  <pageSetup paperSize="8" scale="55" firstPageNumber="0" orientation="landscape" r:id="rId7"/>
  <headerFooter alignWithMargins="0">
    <oddHeader>&amp;C&amp;P</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49"/>
  <sheetViews>
    <sheetView view="pageBreakPreview" topLeftCell="A317" zoomScaleSheetLayoutView="100" workbookViewId="0">
      <selection activeCell="P349" sqref="P349"/>
    </sheetView>
  </sheetViews>
  <sheetFormatPr defaultColWidth="8.7109375" defaultRowHeight="12.75"/>
  <cols>
    <col min="1" max="1" width="35" customWidth="1"/>
    <col min="2" max="2" width="6.28515625" customWidth="1"/>
    <col min="3" max="3" width="23.28515625" customWidth="1"/>
    <col min="4" max="4" width="12" customWidth="1"/>
    <col min="5" max="5" width="13" customWidth="1"/>
    <col min="6" max="6" width="23.7109375" customWidth="1"/>
    <col min="7" max="7" width="13.28515625" customWidth="1"/>
    <col min="8" max="8" width="14.140625" customWidth="1"/>
    <col min="9" max="9" width="22.42578125" customWidth="1"/>
    <col min="10" max="10" width="14" customWidth="1"/>
    <col min="11" max="11" width="12.85546875" customWidth="1"/>
    <col min="14" max="14" width="9" customWidth="1"/>
    <col min="15" max="15" width="9.28515625" customWidth="1"/>
    <col min="16" max="16" width="9.140625" style="39" customWidth="1"/>
    <col min="17" max="17" width="9.7109375" style="40" customWidth="1"/>
    <col min="18" max="19" width="9.140625" style="40" customWidth="1"/>
  </cols>
  <sheetData>
    <row r="1" spans="1:20">
      <c r="A1" s="41"/>
      <c r="B1" s="41"/>
      <c r="C1" s="41"/>
      <c r="D1" s="41"/>
      <c r="E1" s="41"/>
      <c r="F1" s="41"/>
      <c r="G1" s="41"/>
      <c r="H1" s="41"/>
      <c r="I1" s="41"/>
      <c r="J1" s="41"/>
      <c r="K1" s="41"/>
      <c r="L1" s="41"/>
      <c r="M1" s="41"/>
      <c r="N1" s="41"/>
      <c r="O1" s="41"/>
    </row>
    <row r="2" spans="1:20">
      <c r="A2" s="41"/>
      <c r="B2" s="41"/>
      <c r="C2" s="41"/>
      <c r="D2" s="41"/>
      <c r="E2" s="41"/>
      <c r="F2" s="41"/>
      <c r="G2" s="41"/>
      <c r="H2" s="41"/>
      <c r="I2" s="41"/>
      <c r="J2" s="41"/>
      <c r="K2" s="41"/>
      <c r="L2" s="41"/>
      <c r="M2" s="41"/>
      <c r="N2" s="41"/>
      <c r="O2" s="41"/>
    </row>
    <row r="3" spans="1:20">
      <c r="A3" s="41"/>
      <c r="B3" s="41"/>
      <c r="C3" s="41"/>
      <c r="D3" s="41"/>
      <c r="E3" s="41"/>
      <c r="F3" s="41"/>
      <c r="G3" s="41"/>
      <c r="H3" s="41"/>
      <c r="I3" s="41"/>
      <c r="J3" s="41"/>
      <c r="K3" s="41"/>
      <c r="L3" s="41"/>
      <c r="M3" s="41"/>
      <c r="N3" s="41"/>
      <c r="O3" s="41"/>
    </row>
    <row r="4" spans="1:20">
      <c r="A4" s="41"/>
      <c r="B4" s="41"/>
      <c r="C4" s="41"/>
      <c r="D4" s="41"/>
      <c r="E4" s="41"/>
      <c r="F4" s="41"/>
      <c r="G4" s="41"/>
      <c r="H4" s="41"/>
      <c r="I4" s="41"/>
      <c r="J4" s="41"/>
      <c r="K4" s="41"/>
      <c r="L4" s="41"/>
      <c r="M4" s="41"/>
      <c r="N4" s="41"/>
      <c r="O4" s="41"/>
    </row>
    <row r="5" spans="1:20" ht="20.25" customHeight="1">
      <c r="A5" s="305" t="s">
        <v>1</v>
      </c>
      <c r="B5" s="306" t="s">
        <v>2</v>
      </c>
      <c r="C5" s="304" t="s">
        <v>3</v>
      </c>
      <c r="D5" s="304"/>
      <c r="E5" s="304"/>
      <c r="F5" s="304"/>
      <c r="G5" s="304"/>
      <c r="H5" s="304"/>
      <c r="I5" s="304"/>
      <c r="J5" s="304"/>
      <c r="K5" s="304"/>
      <c r="L5" s="304" t="s">
        <v>4</v>
      </c>
      <c r="M5" s="304"/>
      <c r="N5" s="307" t="s">
        <v>5</v>
      </c>
      <c r="O5" s="307"/>
      <c r="P5" s="307"/>
      <c r="Q5" s="307"/>
      <c r="R5" s="307"/>
      <c r="S5" s="307"/>
    </row>
    <row r="6" spans="1:20" ht="23.25" customHeight="1">
      <c r="A6" s="305"/>
      <c r="B6" s="306"/>
      <c r="C6" s="304" t="s">
        <v>6</v>
      </c>
      <c r="D6" s="304"/>
      <c r="E6" s="304"/>
      <c r="F6" s="307" t="s">
        <v>7</v>
      </c>
      <c r="G6" s="307"/>
      <c r="H6" s="307"/>
      <c r="I6" s="304" t="s">
        <v>8</v>
      </c>
      <c r="J6" s="304"/>
      <c r="K6" s="304"/>
      <c r="L6" s="304"/>
      <c r="M6" s="304"/>
      <c r="N6" s="307" t="s">
        <v>513</v>
      </c>
      <c r="O6" s="307"/>
      <c r="P6" s="308" t="s">
        <v>514</v>
      </c>
      <c r="Q6" s="308" t="s">
        <v>515</v>
      </c>
      <c r="R6" s="307" t="s">
        <v>9</v>
      </c>
      <c r="S6" s="307"/>
    </row>
    <row r="7" spans="1:20" ht="12.75" customHeight="1">
      <c r="A7" s="305"/>
      <c r="B7" s="306"/>
      <c r="C7" s="304" t="s">
        <v>10</v>
      </c>
      <c r="D7" s="304" t="s">
        <v>11</v>
      </c>
      <c r="E7" s="304" t="s">
        <v>12</v>
      </c>
      <c r="F7" s="304" t="s">
        <v>10</v>
      </c>
      <c r="G7" s="304" t="s">
        <v>11</v>
      </c>
      <c r="H7" s="304" t="s">
        <v>12</v>
      </c>
      <c r="I7" s="304" t="s">
        <v>10</v>
      </c>
      <c r="J7" s="304" t="s">
        <v>11</v>
      </c>
      <c r="K7" s="304" t="s">
        <v>12</v>
      </c>
      <c r="L7" s="307" t="s">
        <v>13</v>
      </c>
      <c r="M7" s="307" t="s">
        <v>14</v>
      </c>
      <c r="N7" s="307" t="s">
        <v>15</v>
      </c>
      <c r="O7" s="307" t="s">
        <v>16</v>
      </c>
      <c r="P7" s="308"/>
      <c r="Q7" s="308"/>
      <c r="R7" s="307" t="s">
        <v>17</v>
      </c>
      <c r="S7" s="307" t="s">
        <v>516</v>
      </c>
    </row>
    <row r="8" spans="1:20" ht="14.25" customHeight="1">
      <c r="A8" s="305"/>
      <c r="B8" s="306"/>
      <c r="C8" s="304"/>
      <c r="D8" s="304"/>
      <c r="E8" s="304"/>
      <c r="F8" s="304"/>
      <c r="G8" s="304"/>
      <c r="H8" s="304"/>
      <c r="I8" s="304"/>
      <c r="J8" s="304"/>
      <c r="K8" s="304"/>
      <c r="L8" s="307"/>
      <c r="M8" s="307"/>
      <c r="N8" s="307"/>
      <c r="O8" s="307"/>
      <c r="P8" s="308"/>
      <c r="Q8" s="308"/>
      <c r="R8" s="307"/>
      <c r="S8" s="307"/>
    </row>
    <row r="9" spans="1:20" ht="18" customHeight="1">
      <c r="A9" s="305"/>
      <c r="B9" s="306"/>
      <c r="C9" s="304"/>
      <c r="D9" s="304"/>
      <c r="E9" s="304"/>
      <c r="F9" s="304"/>
      <c r="G9" s="304"/>
      <c r="H9" s="304"/>
      <c r="I9" s="304"/>
      <c r="J9" s="304"/>
      <c r="K9" s="304"/>
      <c r="L9" s="307"/>
      <c r="M9" s="307"/>
      <c r="N9" s="307"/>
      <c r="O9" s="307"/>
      <c r="P9" s="308"/>
      <c r="Q9" s="308"/>
      <c r="R9" s="307"/>
      <c r="S9" s="307"/>
    </row>
    <row r="10" spans="1:20">
      <c r="A10" s="43">
        <v>1</v>
      </c>
      <c r="B10" s="43">
        <v>2</v>
      </c>
      <c r="C10" s="42">
        <v>3</v>
      </c>
      <c r="D10" s="44">
        <v>4</v>
      </c>
      <c r="E10" s="44">
        <v>5</v>
      </c>
      <c r="F10" s="44">
        <v>6</v>
      </c>
      <c r="G10" s="44">
        <v>7</v>
      </c>
      <c r="H10" s="44">
        <v>8</v>
      </c>
      <c r="I10" s="44">
        <v>9</v>
      </c>
      <c r="J10" s="44">
        <v>10</v>
      </c>
      <c r="K10" s="44">
        <v>11</v>
      </c>
      <c r="L10" s="44">
        <v>12</v>
      </c>
      <c r="M10" s="44">
        <v>13</v>
      </c>
      <c r="N10" s="44">
        <v>14</v>
      </c>
      <c r="O10" s="44">
        <v>15</v>
      </c>
      <c r="P10" s="44">
        <v>16</v>
      </c>
      <c r="Q10" s="44">
        <v>17</v>
      </c>
      <c r="R10" s="44">
        <v>18</v>
      </c>
      <c r="S10" s="44">
        <v>19</v>
      </c>
    </row>
    <row r="11" spans="1:20" ht="62.25" customHeight="1">
      <c r="A11" s="316" t="s">
        <v>19</v>
      </c>
      <c r="B11" s="311">
        <v>2000</v>
      </c>
      <c r="C11" s="309" t="s">
        <v>20</v>
      </c>
      <c r="D11" s="309" t="s">
        <v>20</v>
      </c>
      <c r="E11" s="309" t="s">
        <v>20</v>
      </c>
      <c r="F11" s="309" t="s">
        <v>20</v>
      </c>
      <c r="G11" s="309" t="s">
        <v>20</v>
      </c>
      <c r="H11" s="309" t="s">
        <v>20</v>
      </c>
      <c r="I11" s="309" t="s">
        <v>20</v>
      </c>
      <c r="J11" s="309" t="s">
        <v>20</v>
      </c>
      <c r="K11" s="309" t="s">
        <v>20</v>
      </c>
      <c r="L11" s="315"/>
      <c r="M11" s="315"/>
      <c r="N11" s="310">
        <f>SUM(N13:N57)</f>
        <v>528658.29999999993</v>
      </c>
      <c r="O11" s="310">
        <f t="shared" ref="O11:S11" si="0">SUM(O13:O57)</f>
        <v>321532.40000000002</v>
      </c>
      <c r="P11" s="310">
        <f>SUM(P13:P57)</f>
        <v>916243.20000000007</v>
      </c>
      <c r="Q11" s="310">
        <f>SUM(Q13:Q57)</f>
        <v>2368600.3000000003</v>
      </c>
      <c r="R11" s="310">
        <f t="shared" si="0"/>
        <v>2968820.7</v>
      </c>
      <c r="S11" s="310">
        <f t="shared" si="0"/>
        <v>4125897.6999999997</v>
      </c>
      <c r="T11" s="39"/>
    </row>
    <row r="12" spans="1:20">
      <c r="A12" s="316"/>
      <c r="B12" s="311"/>
      <c r="C12" s="309"/>
      <c r="D12" s="309"/>
      <c r="E12" s="309"/>
      <c r="F12" s="309"/>
      <c r="G12" s="309"/>
      <c r="H12" s="309"/>
      <c r="I12" s="309"/>
      <c r="J12" s="309"/>
      <c r="K12" s="309"/>
      <c r="L12" s="315"/>
      <c r="M12" s="315"/>
      <c r="N12" s="310"/>
      <c r="O12" s="310"/>
      <c r="P12" s="310"/>
      <c r="Q12" s="310"/>
      <c r="R12" s="310"/>
      <c r="S12" s="310"/>
      <c r="T12" s="39"/>
    </row>
    <row r="13" spans="1:20">
      <c r="A13" s="49"/>
      <c r="B13" s="43"/>
      <c r="C13" s="50"/>
      <c r="D13" s="51"/>
      <c r="E13" s="51"/>
      <c r="F13" s="51"/>
      <c r="G13" s="51"/>
      <c r="H13" s="51"/>
      <c r="I13" s="51"/>
      <c r="J13" s="51"/>
      <c r="K13" s="51"/>
      <c r="L13" s="34" t="s">
        <v>21</v>
      </c>
      <c r="M13" s="34" t="s">
        <v>22</v>
      </c>
      <c r="N13" s="52">
        <f t="shared" ref="N13" si="1">N201</f>
        <v>0</v>
      </c>
      <c r="O13" s="52">
        <f t="shared" ref="O13:S13" si="2">O201</f>
        <v>0</v>
      </c>
      <c r="P13" s="52">
        <f t="shared" si="2"/>
        <v>0</v>
      </c>
      <c r="Q13" s="52">
        <f t="shared" si="2"/>
        <v>0</v>
      </c>
      <c r="R13" s="52">
        <f t="shared" si="2"/>
        <v>0</v>
      </c>
      <c r="S13" s="52">
        <f t="shared" si="2"/>
        <v>0</v>
      </c>
      <c r="T13" s="39"/>
    </row>
    <row r="14" spans="1:20">
      <c r="A14" s="49"/>
      <c r="B14" s="43"/>
      <c r="C14" s="50"/>
      <c r="D14" s="51"/>
      <c r="E14" s="51"/>
      <c r="F14" s="51"/>
      <c r="G14" s="51"/>
      <c r="H14" s="51"/>
      <c r="I14" s="51"/>
      <c r="J14" s="51"/>
      <c r="K14" s="51"/>
      <c r="L14" s="34" t="s">
        <v>21</v>
      </c>
      <c r="M14" s="34" t="s">
        <v>23</v>
      </c>
      <c r="N14" s="52">
        <f t="shared" ref="N14" si="3">N202+N244</f>
        <v>0</v>
      </c>
      <c r="O14" s="52">
        <f t="shared" ref="O14:S14" si="4">O202+O244</f>
        <v>0</v>
      </c>
      <c r="P14" s="52">
        <f t="shared" si="4"/>
        <v>0</v>
      </c>
      <c r="Q14" s="52">
        <f t="shared" si="4"/>
        <v>0</v>
      </c>
      <c r="R14" s="52">
        <f t="shared" si="4"/>
        <v>0</v>
      </c>
      <c r="S14" s="52">
        <f t="shared" si="4"/>
        <v>0</v>
      </c>
      <c r="T14" s="39"/>
    </row>
    <row r="15" spans="1:20">
      <c r="A15" s="49"/>
      <c r="B15" s="43"/>
      <c r="C15" s="50"/>
      <c r="D15" s="51"/>
      <c r="E15" s="51"/>
      <c r="F15" s="51"/>
      <c r="G15" s="51"/>
      <c r="H15" s="51"/>
      <c r="I15" s="51"/>
      <c r="J15" s="51"/>
      <c r="K15" s="51"/>
      <c r="L15" s="34" t="s">
        <v>21</v>
      </c>
      <c r="M15" s="34" t="s">
        <v>24</v>
      </c>
      <c r="N15" s="52">
        <f t="shared" ref="N15:S15" si="5">N59+N222+N245</f>
        <v>0</v>
      </c>
      <c r="O15" s="52">
        <f t="shared" si="5"/>
        <v>0</v>
      </c>
      <c r="P15" s="52">
        <f t="shared" si="5"/>
        <v>0</v>
      </c>
      <c r="Q15" s="52">
        <f t="shared" si="5"/>
        <v>0</v>
      </c>
      <c r="R15" s="52">
        <f t="shared" si="5"/>
        <v>0</v>
      </c>
      <c r="S15" s="52">
        <f t="shared" si="5"/>
        <v>0</v>
      </c>
      <c r="T15" s="39"/>
    </row>
    <row r="16" spans="1:20">
      <c r="A16" s="49"/>
      <c r="B16" s="43"/>
      <c r="C16" s="50"/>
      <c r="D16" s="51"/>
      <c r="E16" s="51"/>
      <c r="F16" s="51"/>
      <c r="G16" s="51"/>
      <c r="H16" s="51"/>
      <c r="I16" s="51"/>
      <c r="J16" s="51"/>
      <c r="K16" s="51"/>
      <c r="L16" s="34" t="s">
        <v>21</v>
      </c>
      <c r="M16" s="34" t="s">
        <v>25</v>
      </c>
      <c r="N16" s="52">
        <f t="shared" ref="N16" si="6">N303</f>
        <v>0</v>
      </c>
      <c r="O16" s="52">
        <f t="shared" ref="O16:S16" si="7">O303</f>
        <v>0</v>
      </c>
      <c r="P16" s="52">
        <f t="shared" si="7"/>
        <v>0</v>
      </c>
      <c r="Q16" s="52">
        <f t="shared" si="7"/>
        <v>0</v>
      </c>
      <c r="R16" s="52">
        <f t="shared" si="7"/>
        <v>0</v>
      </c>
      <c r="S16" s="52">
        <f t="shared" si="7"/>
        <v>0</v>
      </c>
      <c r="T16" s="39"/>
    </row>
    <row r="17" spans="1:20">
      <c r="A17" s="49"/>
      <c r="B17" s="43"/>
      <c r="C17" s="50"/>
      <c r="D17" s="51"/>
      <c r="E17" s="51"/>
      <c r="F17" s="51"/>
      <c r="G17" s="51"/>
      <c r="H17" s="51"/>
      <c r="I17" s="51"/>
      <c r="J17" s="51"/>
      <c r="K17" s="51"/>
      <c r="L17" s="34" t="s">
        <v>21</v>
      </c>
      <c r="M17" s="34" t="s">
        <v>26</v>
      </c>
      <c r="N17" s="52">
        <f t="shared" ref="N17:S17" si="8">N60+N223+N246</f>
        <v>0</v>
      </c>
      <c r="O17" s="52">
        <f t="shared" si="8"/>
        <v>0</v>
      </c>
      <c r="P17" s="52">
        <f t="shared" si="8"/>
        <v>0</v>
      </c>
      <c r="Q17" s="52">
        <f t="shared" si="8"/>
        <v>0</v>
      </c>
      <c r="R17" s="52">
        <f t="shared" si="8"/>
        <v>0</v>
      </c>
      <c r="S17" s="52">
        <f t="shared" si="8"/>
        <v>0</v>
      </c>
      <c r="T17" s="39"/>
    </row>
    <row r="18" spans="1:20">
      <c r="A18" s="49"/>
      <c r="B18" s="43"/>
      <c r="C18" s="50"/>
      <c r="D18" s="51"/>
      <c r="E18" s="51"/>
      <c r="F18" s="51"/>
      <c r="G18" s="51"/>
      <c r="H18" s="51"/>
      <c r="I18" s="51"/>
      <c r="J18" s="51"/>
      <c r="K18" s="51"/>
      <c r="L18" s="34" t="s">
        <v>21</v>
      </c>
      <c r="M18" s="34" t="s">
        <v>27</v>
      </c>
      <c r="N18" s="52">
        <f t="shared" ref="N18" si="9">N216</f>
        <v>0</v>
      </c>
      <c r="O18" s="52">
        <f t="shared" ref="O18:S18" si="10">O216</f>
        <v>0</v>
      </c>
      <c r="P18" s="52">
        <f t="shared" si="10"/>
        <v>0</v>
      </c>
      <c r="Q18" s="52">
        <f t="shared" si="10"/>
        <v>0</v>
      </c>
      <c r="R18" s="52">
        <f t="shared" si="10"/>
        <v>0</v>
      </c>
      <c r="S18" s="52">
        <f t="shared" si="10"/>
        <v>0</v>
      </c>
      <c r="T18" s="39"/>
    </row>
    <row r="19" spans="1:20">
      <c r="A19" s="49"/>
      <c r="B19" s="43"/>
      <c r="C19" s="50"/>
      <c r="D19" s="51"/>
      <c r="E19" s="51"/>
      <c r="F19" s="51"/>
      <c r="G19" s="51"/>
      <c r="H19" s="51"/>
      <c r="I19" s="51"/>
      <c r="J19" s="51"/>
      <c r="K19" s="51"/>
      <c r="L19" s="34" t="s">
        <v>21</v>
      </c>
      <c r="M19" s="34" t="s">
        <v>28</v>
      </c>
      <c r="N19" s="52">
        <f t="shared" ref="N19:S19" si="11">N247</f>
        <v>70218.2</v>
      </c>
      <c r="O19" s="52">
        <f t="shared" si="11"/>
        <v>0</v>
      </c>
      <c r="P19" s="52">
        <f t="shared" si="11"/>
        <v>108100.2</v>
      </c>
      <c r="Q19" s="52">
        <f t="shared" si="11"/>
        <v>711099</v>
      </c>
      <c r="R19" s="52">
        <f t="shared" si="11"/>
        <v>381265.8</v>
      </c>
      <c r="S19" s="52">
        <f t="shared" si="11"/>
        <v>818267.7</v>
      </c>
      <c r="T19" s="39"/>
    </row>
    <row r="20" spans="1:20">
      <c r="A20" s="49"/>
      <c r="B20" s="43"/>
      <c r="C20" s="50"/>
      <c r="D20" s="51"/>
      <c r="E20" s="51"/>
      <c r="F20" s="51"/>
      <c r="G20" s="51"/>
      <c r="H20" s="51"/>
      <c r="I20" s="51"/>
      <c r="J20" s="51"/>
      <c r="K20" s="51"/>
      <c r="L20" s="34" t="s">
        <v>21</v>
      </c>
      <c r="M20" s="34" t="s">
        <v>29</v>
      </c>
      <c r="N20" s="52">
        <f t="shared" ref="N20:S20" si="12">N62+N203+N206+N224+N232+N248+N304+N329+N341</f>
        <v>11191</v>
      </c>
      <c r="O20" s="52">
        <f t="shared" si="12"/>
        <v>9601.5</v>
      </c>
      <c r="P20" s="52">
        <f t="shared" si="12"/>
        <v>13693</v>
      </c>
      <c r="Q20" s="52">
        <f t="shared" si="12"/>
        <v>162360.6</v>
      </c>
      <c r="R20" s="52">
        <f t="shared" si="12"/>
        <v>12360.7</v>
      </c>
      <c r="S20" s="52">
        <f t="shared" si="12"/>
        <v>12360.7</v>
      </c>
      <c r="T20" s="39"/>
    </row>
    <row r="21" spans="1:20">
      <c r="A21" s="49"/>
      <c r="B21" s="43"/>
      <c r="C21" s="50"/>
      <c r="D21" s="51"/>
      <c r="E21" s="51"/>
      <c r="F21" s="51"/>
      <c r="G21" s="51"/>
      <c r="H21" s="51"/>
      <c r="I21" s="51"/>
      <c r="J21" s="51"/>
      <c r="K21" s="51"/>
      <c r="L21" s="34" t="s">
        <v>22</v>
      </c>
      <c r="M21" s="34" t="s">
        <v>23</v>
      </c>
      <c r="N21" s="52">
        <f t="shared" ref="N21" si="13">N249</f>
        <v>0</v>
      </c>
      <c r="O21" s="52">
        <f t="shared" ref="O21:S21" si="14">O249</f>
        <v>0</v>
      </c>
      <c r="P21" s="52">
        <f t="shared" si="14"/>
        <v>0</v>
      </c>
      <c r="Q21" s="52">
        <f t="shared" si="14"/>
        <v>0</v>
      </c>
      <c r="R21" s="52">
        <f t="shared" si="14"/>
        <v>0</v>
      </c>
      <c r="S21" s="52">
        <f t="shared" si="14"/>
        <v>0</v>
      </c>
      <c r="T21" s="39"/>
    </row>
    <row r="22" spans="1:20">
      <c r="A22" s="49"/>
      <c r="B22" s="43"/>
      <c r="C22" s="50"/>
      <c r="D22" s="51"/>
      <c r="E22" s="51"/>
      <c r="F22" s="51"/>
      <c r="G22" s="51"/>
      <c r="H22" s="51"/>
      <c r="I22" s="51"/>
      <c r="J22" s="51"/>
      <c r="K22" s="51"/>
      <c r="L22" s="34" t="s">
        <v>22</v>
      </c>
      <c r="M22" s="34" t="s">
        <v>24</v>
      </c>
      <c r="N22" s="52">
        <f t="shared" ref="N22" si="15">N63</f>
        <v>0</v>
      </c>
      <c r="O22" s="52">
        <f t="shared" ref="O22:S22" si="16">O63</f>
        <v>0</v>
      </c>
      <c r="P22" s="52">
        <f t="shared" si="16"/>
        <v>0</v>
      </c>
      <c r="Q22" s="52">
        <f t="shared" si="16"/>
        <v>0</v>
      </c>
      <c r="R22" s="52">
        <f t="shared" si="16"/>
        <v>0</v>
      </c>
      <c r="S22" s="52">
        <f t="shared" si="16"/>
        <v>0</v>
      </c>
      <c r="T22" s="39"/>
    </row>
    <row r="23" spans="1:20">
      <c r="A23" s="49"/>
      <c r="B23" s="43"/>
      <c r="C23" s="50"/>
      <c r="D23" s="51"/>
      <c r="E23" s="51"/>
      <c r="F23" s="51"/>
      <c r="G23" s="51"/>
      <c r="H23" s="51"/>
      <c r="I23" s="51"/>
      <c r="J23" s="51"/>
      <c r="K23" s="51"/>
      <c r="L23" s="34" t="s">
        <v>23</v>
      </c>
      <c r="M23" s="34" t="s">
        <v>24</v>
      </c>
      <c r="N23" s="52">
        <f t="shared" ref="N23" si="17">N250+N342</f>
        <v>0</v>
      </c>
      <c r="O23" s="52">
        <f t="shared" ref="O23:S23" si="18">O250+O342</f>
        <v>0</v>
      </c>
      <c r="P23" s="52">
        <f t="shared" si="18"/>
        <v>0</v>
      </c>
      <c r="Q23" s="52">
        <f t="shared" si="18"/>
        <v>0</v>
      </c>
      <c r="R23" s="52">
        <f t="shared" si="18"/>
        <v>0</v>
      </c>
      <c r="S23" s="52">
        <f t="shared" si="18"/>
        <v>0</v>
      </c>
      <c r="T23" s="39"/>
    </row>
    <row r="24" spans="1:20">
      <c r="A24" s="49"/>
      <c r="B24" s="43"/>
      <c r="C24" s="50"/>
      <c r="D24" s="51"/>
      <c r="E24" s="51"/>
      <c r="F24" s="51"/>
      <c r="G24" s="51"/>
      <c r="H24" s="51"/>
      <c r="I24" s="51"/>
      <c r="J24" s="51"/>
      <c r="K24" s="51"/>
      <c r="L24" s="34" t="s">
        <v>23</v>
      </c>
      <c r="M24" s="34" t="s">
        <v>30</v>
      </c>
      <c r="N24" s="52">
        <f t="shared" ref="N24:S24" si="19">N64+N233</f>
        <v>3709.8</v>
      </c>
      <c r="O24" s="52">
        <f t="shared" si="19"/>
        <v>3709.7</v>
      </c>
      <c r="P24" s="52">
        <f t="shared" si="19"/>
        <v>16588.599999999999</v>
      </c>
      <c r="Q24" s="52">
        <f t="shared" si="19"/>
        <v>55387.4</v>
      </c>
      <c r="R24" s="52">
        <f t="shared" si="19"/>
        <v>55110.8</v>
      </c>
      <c r="S24" s="52">
        <f t="shared" si="19"/>
        <v>54632.6</v>
      </c>
      <c r="T24" s="39"/>
    </row>
    <row r="25" spans="1:20">
      <c r="A25" s="49"/>
      <c r="B25" s="43"/>
      <c r="C25" s="50"/>
      <c r="D25" s="51"/>
      <c r="E25" s="51"/>
      <c r="F25" s="51"/>
      <c r="G25" s="51"/>
      <c r="H25" s="51"/>
      <c r="I25" s="51"/>
      <c r="J25" s="51"/>
      <c r="K25" s="51"/>
      <c r="L25" s="34" t="s">
        <v>23</v>
      </c>
      <c r="M25" s="34" t="s">
        <v>31</v>
      </c>
      <c r="N25" s="52">
        <f t="shared" ref="N25" si="20">N65</f>
        <v>19075</v>
      </c>
      <c r="O25" s="52">
        <f t="shared" ref="O25:O26" si="21">O65</f>
        <v>18833.899999999998</v>
      </c>
      <c r="P25" s="52">
        <f t="shared" ref="P25:P26" si="22">P65</f>
        <v>35353.9</v>
      </c>
      <c r="Q25" s="52">
        <f t="shared" ref="Q25:Q26" si="23">Q65</f>
        <v>31517.4</v>
      </c>
      <c r="R25" s="52">
        <f t="shared" ref="R25:R26" si="24">R65</f>
        <v>30744.9</v>
      </c>
      <c r="S25" s="52">
        <f t="shared" ref="S25:S26" si="25">S65</f>
        <v>30745.299999999996</v>
      </c>
      <c r="T25" s="39"/>
    </row>
    <row r="26" spans="1:20">
      <c r="A26" s="49"/>
      <c r="B26" s="43"/>
      <c r="C26" s="50"/>
      <c r="D26" s="51"/>
      <c r="E26" s="51"/>
      <c r="F26" s="51"/>
      <c r="G26" s="51"/>
      <c r="H26" s="51"/>
      <c r="I26" s="51"/>
      <c r="J26" s="51"/>
      <c r="K26" s="51"/>
      <c r="L26" s="34" t="s">
        <v>23</v>
      </c>
      <c r="M26" s="34" t="s">
        <v>32</v>
      </c>
      <c r="N26" s="52">
        <f t="shared" ref="N26" si="26">N66</f>
        <v>0</v>
      </c>
      <c r="O26" s="52">
        <f t="shared" si="21"/>
        <v>0</v>
      </c>
      <c r="P26" s="52">
        <f t="shared" si="22"/>
        <v>0</v>
      </c>
      <c r="Q26" s="52">
        <f t="shared" si="23"/>
        <v>0</v>
      </c>
      <c r="R26" s="52">
        <f t="shared" si="24"/>
        <v>0</v>
      </c>
      <c r="S26" s="52">
        <f t="shared" si="25"/>
        <v>0</v>
      </c>
      <c r="T26" s="39"/>
    </row>
    <row r="27" spans="1:20">
      <c r="A27" s="49"/>
      <c r="B27" s="43"/>
      <c r="C27" s="50"/>
      <c r="D27" s="51"/>
      <c r="E27" s="51"/>
      <c r="F27" s="51"/>
      <c r="G27" s="51"/>
      <c r="H27" s="51"/>
      <c r="I27" s="51"/>
      <c r="J27" s="51"/>
      <c r="K27" s="51"/>
      <c r="L27" s="34" t="s">
        <v>24</v>
      </c>
      <c r="M27" s="34" t="s">
        <v>21</v>
      </c>
      <c r="N27" s="52">
        <f t="shared" ref="N27" si="27">N251</f>
        <v>0</v>
      </c>
      <c r="O27" s="52">
        <f t="shared" ref="O27:S27" si="28">O251</f>
        <v>0</v>
      </c>
      <c r="P27" s="52">
        <f t="shared" si="28"/>
        <v>0</v>
      </c>
      <c r="Q27" s="52">
        <f t="shared" si="28"/>
        <v>0</v>
      </c>
      <c r="R27" s="52">
        <f t="shared" si="28"/>
        <v>0</v>
      </c>
      <c r="S27" s="52">
        <f t="shared" si="28"/>
        <v>0</v>
      </c>
      <c r="T27" s="39"/>
    </row>
    <row r="28" spans="1:20">
      <c r="A28" s="49"/>
      <c r="B28" s="43"/>
      <c r="C28" s="50"/>
      <c r="D28" s="51"/>
      <c r="E28" s="51"/>
      <c r="F28" s="51"/>
      <c r="G28" s="51"/>
      <c r="H28" s="51"/>
      <c r="I28" s="51"/>
      <c r="J28" s="51"/>
      <c r="K28" s="51"/>
      <c r="L28" s="34" t="s">
        <v>24</v>
      </c>
      <c r="M28" s="34" t="s">
        <v>25</v>
      </c>
      <c r="N28" s="52">
        <f t="shared" ref="N28" si="29">N324</f>
        <v>0</v>
      </c>
      <c r="O28" s="52">
        <f t="shared" ref="O28:S28" si="30">O324</f>
        <v>0</v>
      </c>
      <c r="P28" s="52">
        <f t="shared" si="30"/>
        <v>0</v>
      </c>
      <c r="Q28" s="52">
        <f t="shared" si="30"/>
        <v>0</v>
      </c>
      <c r="R28" s="52">
        <f t="shared" si="30"/>
        <v>0</v>
      </c>
      <c r="S28" s="52">
        <f t="shared" si="30"/>
        <v>0</v>
      </c>
      <c r="T28" s="39"/>
    </row>
    <row r="29" spans="1:20">
      <c r="A29" s="49"/>
      <c r="B29" s="43"/>
      <c r="C29" s="50"/>
      <c r="D29" s="51"/>
      <c r="E29" s="51"/>
      <c r="F29" s="51"/>
      <c r="G29" s="51"/>
      <c r="H29" s="51"/>
      <c r="I29" s="51"/>
      <c r="J29" s="51"/>
      <c r="K29" s="51"/>
      <c r="L29" s="34" t="s">
        <v>24</v>
      </c>
      <c r="M29" s="34" t="s">
        <v>33</v>
      </c>
      <c r="N29" s="52">
        <f t="shared" ref="N29:S29" si="31">N68+N208+N225+N252</f>
        <v>2595.4</v>
      </c>
      <c r="O29" s="52">
        <f t="shared" si="31"/>
        <v>2595.4</v>
      </c>
      <c r="P29" s="52">
        <f t="shared" si="31"/>
        <v>3000</v>
      </c>
      <c r="Q29" s="52">
        <f t="shared" si="31"/>
        <v>3000</v>
      </c>
      <c r="R29" s="52">
        <f t="shared" si="31"/>
        <v>3000</v>
      </c>
      <c r="S29" s="52">
        <f t="shared" si="31"/>
        <v>3000</v>
      </c>
      <c r="T29" s="39"/>
    </row>
    <row r="30" spans="1:20">
      <c r="A30" s="49"/>
      <c r="B30" s="43"/>
      <c r="C30" s="50"/>
      <c r="D30" s="51"/>
      <c r="E30" s="51"/>
      <c r="F30" s="51"/>
      <c r="G30" s="51"/>
      <c r="H30" s="51"/>
      <c r="I30" s="51"/>
      <c r="J30" s="51"/>
      <c r="K30" s="51"/>
      <c r="L30" s="34" t="s">
        <v>24</v>
      </c>
      <c r="M30" s="34" t="s">
        <v>30</v>
      </c>
      <c r="N30" s="52">
        <f t="shared" ref="N30:S30" si="32">N69+N209+N253</f>
        <v>0</v>
      </c>
      <c r="O30" s="52">
        <f t="shared" si="32"/>
        <v>0</v>
      </c>
      <c r="P30" s="52">
        <f t="shared" si="32"/>
        <v>0</v>
      </c>
      <c r="Q30" s="52">
        <f t="shared" si="32"/>
        <v>0</v>
      </c>
      <c r="R30" s="52">
        <f t="shared" si="32"/>
        <v>0</v>
      </c>
      <c r="S30" s="52">
        <f t="shared" si="32"/>
        <v>0</v>
      </c>
      <c r="T30" s="39"/>
    </row>
    <row r="31" spans="1:20">
      <c r="A31" s="49"/>
      <c r="B31" s="43"/>
      <c r="C31" s="50"/>
      <c r="D31" s="51"/>
      <c r="E31" s="51"/>
      <c r="F31" s="51"/>
      <c r="G31" s="51"/>
      <c r="H31" s="51"/>
      <c r="I31" s="51"/>
      <c r="J31" s="51"/>
      <c r="K31" s="51"/>
      <c r="L31" s="34" t="s">
        <v>24</v>
      </c>
      <c r="M31" s="34" t="s">
        <v>31</v>
      </c>
      <c r="N31" s="52">
        <f t="shared" ref="N31:S31" si="33">N70+N254</f>
        <v>0</v>
      </c>
      <c r="O31" s="52">
        <f t="shared" si="33"/>
        <v>0</v>
      </c>
      <c r="P31" s="52">
        <f t="shared" si="33"/>
        <v>0</v>
      </c>
      <c r="Q31" s="52">
        <f t="shared" si="33"/>
        <v>0</v>
      </c>
      <c r="R31" s="52">
        <f t="shared" si="33"/>
        <v>0</v>
      </c>
      <c r="S31" s="52">
        <f t="shared" si="33"/>
        <v>0</v>
      </c>
      <c r="T31" s="39"/>
    </row>
    <row r="32" spans="1:20">
      <c r="A32" s="49"/>
      <c r="B32" s="43"/>
      <c r="C32" s="50"/>
      <c r="D32" s="51"/>
      <c r="E32" s="51"/>
      <c r="F32" s="51"/>
      <c r="G32" s="51"/>
      <c r="H32" s="51"/>
      <c r="I32" s="51"/>
      <c r="J32" s="51"/>
      <c r="K32" s="51"/>
      <c r="L32" s="34" t="s">
        <v>24</v>
      </c>
      <c r="M32" s="34" t="s">
        <v>34</v>
      </c>
      <c r="N32" s="52">
        <f t="shared" ref="N32:S32" si="34">N71+N210+N226+N234+N255+N280</f>
        <v>213.70000000000002</v>
      </c>
      <c r="O32" s="52">
        <f t="shared" si="34"/>
        <v>213.7</v>
      </c>
      <c r="P32" s="52">
        <f t="shared" si="34"/>
        <v>264.5</v>
      </c>
      <c r="Q32" s="52">
        <f t="shared" si="34"/>
        <v>0</v>
      </c>
      <c r="R32" s="52">
        <f t="shared" si="34"/>
        <v>0</v>
      </c>
      <c r="S32" s="52">
        <f t="shared" si="34"/>
        <v>0</v>
      </c>
      <c r="T32" s="39"/>
    </row>
    <row r="33" spans="1:20">
      <c r="A33" s="49"/>
      <c r="B33" s="43"/>
      <c r="C33" s="50"/>
      <c r="D33" s="51"/>
      <c r="E33" s="51"/>
      <c r="F33" s="51"/>
      <c r="G33" s="51"/>
      <c r="H33" s="51"/>
      <c r="I33" s="51"/>
      <c r="J33" s="51"/>
      <c r="K33" s="51"/>
      <c r="L33" s="34" t="s">
        <v>25</v>
      </c>
      <c r="M33" s="34" t="s">
        <v>21</v>
      </c>
      <c r="N33" s="52">
        <f t="shared" ref="N33:S35" si="35">N72+N256</f>
        <v>0</v>
      </c>
      <c r="O33" s="52">
        <f t="shared" si="35"/>
        <v>0</v>
      </c>
      <c r="P33" s="52">
        <f t="shared" si="35"/>
        <v>0</v>
      </c>
      <c r="Q33" s="52">
        <f t="shared" si="35"/>
        <v>0</v>
      </c>
      <c r="R33" s="52">
        <f t="shared" si="35"/>
        <v>0</v>
      </c>
      <c r="S33" s="52">
        <f t="shared" si="35"/>
        <v>0</v>
      </c>
      <c r="T33" s="39"/>
    </row>
    <row r="34" spans="1:20">
      <c r="A34" s="49"/>
      <c r="B34" s="43"/>
      <c r="C34" s="50"/>
      <c r="D34" s="51"/>
      <c r="E34" s="51"/>
      <c r="F34" s="51"/>
      <c r="G34" s="51"/>
      <c r="H34" s="51"/>
      <c r="I34" s="51"/>
      <c r="J34" s="51"/>
      <c r="K34" s="51"/>
      <c r="L34" s="34" t="s">
        <v>25</v>
      </c>
      <c r="M34" s="34" t="s">
        <v>22</v>
      </c>
      <c r="N34" s="52">
        <f t="shared" si="35"/>
        <v>0</v>
      </c>
      <c r="O34" s="52">
        <f t="shared" si="35"/>
        <v>0</v>
      </c>
      <c r="P34" s="52">
        <f t="shared" si="35"/>
        <v>0</v>
      </c>
      <c r="Q34" s="52">
        <f t="shared" si="35"/>
        <v>0</v>
      </c>
      <c r="R34" s="52">
        <f t="shared" si="35"/>
        <v>0</v>
      </c>
      <c r="S34" s="52">
        <f t="shared" si="35"/>
        <v>0</v>
      </c>
      <c r="T34" s="39"/>
    </row>
    <row r="35" spans="1:20">
      <c r="A35" s="49"/>
      <c r="B35" s="43"/>
      <c r="C35" s="50"/>
      <c r="D35" s="51"/>
      <c r="E35" s="51"/>
      <c r="F35" s="51"/>
      <c r="G35" s="51"/>
      <c r="H35" s="51"/>
      <c r="I35" s="51"/>
      <c r="J35" s="51"/>
      <c r="K35" s="51"/>
      <c r="L35" s="34" t="s">
        <v>25</v>
      </c>
      <c r="M35" s="34" t="s">
        <v>23</v>
      </c>
      <c r="N35" s="52">
        <f t="shared" si="35"/>
        <v>96.5</v>
      </c>
      <c r="O35" s="52">
        <f t="shared" si="35"/>
        <v>96.5</v>
      </c>
      <c r="P35" s="52">
        <f t="shared" si="35"/>
        <v>70</v>
      </c>
      <c r="Q35" s="52">
        <f t="shared" si="35"/>
        <v>0</v>
      </c>
      <c r="R35" s="52">
        <f t="shared" si="35"/>
        <v>0</v>
      </c>
      <c r="S35" s="52">
        <f t="shared" si="35"/>
        <v>0</v>
      </c>
      <c r="T35" s="39"/>
    </row>
    <row r="36" spans="1:20">
      <c r="A36" s="49"/>
      <c r="B36" s="43"/>
      <c r="C36" s="50"/>
      <c r="D36" s="51"/>
      <c r="E36" s="51"/>
      <c r="F36" s="51"/>
      <c r="G36" s="51"/>
      <c r="H36" s="51"/>
      <c r="I36" s="51"/>
      <c r="J36" s="51"/>
      <c r="K36" s="51"/>
      <c r="L36" s="34" t="s">
        <v>25</v>
      </c>
      <c r="M36" s="34" t="s">
        <v>25</v>
      </c>
      <c r="N36" s="52">
        <f t="shared" ref="N36:S36" si="36">N75+N211+N227+N235+N259</f>
        <v>0</v>
      </c>
      <c r="O36" s="52">
        <f t="shared" si="36"/>
        <v>0</v>
      </c>
      <c r="P36" s="52">
        <f t="shared" si="36"/>
        <v>200</v>
      </c>
      <c r="Q36" s="52">
        <f t="shared" si="36"/>
        <v>0</v>
      </c>
      <c r="R36" s="52">
        <f t="shared" si="36"/>
        <v>0</v>
      </c>
      <c r="S36" s="52">
        <f t="shared" si="36"/>
        <v>0</v>
      </c>
      <c r="T36" s="39"/>
    </row>
    <row r="37" spans="1:20">
      <c r="A37" s="49"/>
      <c r="B37" s="43"/>
      <c r="C37" s="50"/>
      <c r="D37" s="51"/>
      <c r="E37" s="51"/>
      <c r="F37" s="51"/>
      <c r="G37" s="51"/>
      <c r="H37" s="51"/>
      <c r="I37" s="51"/>
      <c r="J37" s="51"/>
      <c r="K37" s="51"/>
      <c r="L37" s="34" t="s">
        <v>26</v>
      </c>
      <c r="M37" s="34" t="s">
        <v>22</v>
      </c>
      <c r="N37" s="52">
        <f t="shared" ref="N37" si="37">N76</f>
        <v>0</v>
      </c>
      <c r="O37" s="52">
        <f t="shared" ref="O37:O39" si="38">O76</f>
        <v>0</v>
      </c>
      <c r="P37" s="52">
        <f t="shared" ref="P37:P39" si="39">P76</f>
        <v>0</v>
      </c>
      <c r="Q37" s="52">
        <f t="shared" ref="Q37:Q39" si="40">Q76</f>
        <v>0</v>
      </c>
      <c r="R37" s="52">
        <f t="shared" ref="R37:R39" si="41">R76</f>
        <v>0</v>
      </c>
      <c r="S37" s="52">
        <f t="shared" ref="S37:S39" si="42">S76</f>
        <v>0</v>
      </c>
      <c r="T37" s="39"/>
    </row>
    <row r="38" spans="1:20">
      <c r="A38" s="49"/>
      <c r="B38" s="43"/>
      <c r="C38" s="50"/>
      <c r="D38" s="51"/>
      <c r="E38" s="51"/>
      <c r="F38" s="51"/>
      <c r="G38" s="51"/>
      <c r="H38" s="51"/>
      <c r="I38" s="51"/>
      <c r="J38" s="51"/>
      <c r="K38" s="51"/>
      <c r="L38" s="34" t="s">
        <v>26</v>
      </c>
      <c r="M38" s="34" t="s">
        <v>23</v>
      </c>
      <c r="N38" s="52">
        <f t="shared" ref="N38" si="43">N77</f>
        <v>0</v>
      </c>
      <c r="O38" s="52">
        <f t="shared" si="38"/>
        <v>0</v>
      </c>
      <c r="P38" s="52">
        <f t="shared" si="39"/>
        <v>0</v>
      </c>
      <c r="Q38" s="52">
        <f t="shared" si="40"/>
        <v>0</v>
      </c>
      <c r="R38" s="52">
        <f t="shared" si="41"/>
        <v>0</v>
      </c>
      <c r="S38" s="52">
        <f t="shared" si="42"/>
        <v>0</v>
      </c>
      <c r="T38" s="39"/>
    </row>
    <row r="39" spans="1:20">
      <c r="A39" s="49"/>
      <c r="B39" s="43"/>
      <c r="C39" s="50"/>
      <c r="D39" s="51"/>
      <c r="E39" s="51"/>
      <c r="F39" s="51"/>
      <c r="G39" s="51"/>
      <c r="H39" s="51"/>
      <c r="I39" s="51"/>
      <c r="J39" s="51"/>
      <c r="K39" s="51"/>
      <c r="L39" s="34" t="s">
        <v>26</v>
      </c>
      <c r="M39" s="34" t="s">
        <v>25</v>
      </c>
      <c r="N39" s="52">
        <f t="shared" ref="N39" si="44">N78</f>
        <v>0</v>
      </c>
      <c r="O39" s="52">
        <f t="shared" si="38"/>
        <v>0</v>
      </c>
      <c r="P39" s="52">
        <f t="shared" si="39"/>
        <v>0</v>
      </c>
      <c r="Q39" s="52">
        <f t="shared" si="40"/>
        <v>0</v>
      </c>
      <c r="R39" s="52">
        <f t="shared" si="41"/>
        <v>0</v>
      </c>
      <c r="S39" s="52">
        <f t="shared" si="42"/>
        <v>0</v>
      </c>
      <c r="T39" s="39"/>
    </row>
    <row r="40" spans="1:20">
      <c r="A40" s="49"/>
      <c r="B40" s="43"/>
      <c r="C40" s="50"/>
      <c r="D40" s="51"/>
      <c r="E40" s="51"/>
      <c r="F40" s="51"/>
      <c r="G40" s="51"/>
      <c r="H40" s="51"/>
      <c r="I40" s="51"/>
      <c r="J40" s="51"/>
      <c r="K40" s="51"/>
      <c r="L40" s="34" t="s">
        <v>27</v>
      </c>
      <c r="M40" s="34" t="s">
        <v>21</v>
      </c>
      <c r="N40" s="52">
        <f t="shared" ref="N40:O40" si="45">N79+N236+N260+N309+N317+N320+N337</f>
        <v>0</v>
      </c>
      <c r="O40" s="52">
        <f t="shared" si="45"/>
        <v>0</v>
      </c>
      <c r="P40" s="52">
        <f>P79+P236+P260+P309+P317+P320+P337</f>
        <v>0</v>
      </c>
      <c r="Q40" s="52">
        <f t="shared" ref="Q40:S40" si="46">Q79+Q236+Q260+Q309+Q317+Q320+Q337</f>
        <v>0</v>
      </c>
      <c r="R40" s="52">
        <f t="shared" si="46"/>
        <v>0</v>
      </c>
      <c r="S40" s="52">
        <f t="shared" si="46"/>
        <v>0</v>
      </c>
      <c r="T40" s="39"/>
    </row>
    <row r="41" spans="1:20">
      <c r="A41" s="49"/>
      <c r="B41" s="43"/>
      <c r="C41" s="50"/>
      <c r="D41" s="51"/>
      <c r="E41" s="51"/>
      <c r="F41" s="51"/>
      <c r="G41" s="51"/>
      <c r="H41" s="51"/>
      <c r="I41" s="51"/>
      <c r="J41" s="51"/>
      <c r="K41" s="51"/>
      <c r="L41" s="34" t="s">
        <v>27</v>
      </c>
      <c r="M41" s="34" t="s">
        <v>22</v>
      </c>
      <c r="N41" s="52">
        <f t="shared" ref="N41:S41" si="47">N80+N237+N261+N310+N318+N321+N326+N305+N336</f>
        <v>0</v>
      </c>
      <c r="O41" s="52">
        <f t="shared" si="47"/>
        <v>0</v>
      </c>
      <c r="P41" s="52">
        <f t="shared" si="47"/>
        <v>0</v>
      </c>
      <c r="Q41" s="52">
        <f t="shared" si="47"/>
        <v>0</v>
      </c>
      <c r="R41" s="52">
        <f t="shared" si="47"/>
        <v>0</v>
      </c>
      <c r="S41" s="52">
        <f t="shared" si="47"/>
        <v>0</v>
      </c>
      <c r="T41" s="39"/>
    </row>
    <row r="42" spans="1:20">
      <c r="A42" s="49"/>
      <c r="B42" s="43"/>
      <c r="C42" s="50"/>
      <c r="D42" s="51"/>
      <c r="E42" s="51"/>
      <c r="F42" s="51"/>
      <c r="G42" s="51"/>
      <c r="H42" s="51"/>
      <c r="I42" s="51"/>
      <c r="J42" s="51"/>
      <c r="K42" s="51"/>
      <c r="L42" s="34" t="s">
        <v>27</v>
      </c>
      <c r="M42" s="34" t="s">
        <v>23</v>
      </c>
      <c r="N42" s="52">
        <f>N81+N238+N262+N311+N322</f>
        <v>0</v>
      </c>
      <c r="O42" s="52">
        <f>O81+O262+O311+O322</f>
        <v>0</v>
      </c>
      <c r="P42" s="52">
        <f>P81+P238+P262+P311+P322</f>
        <v>0</v>
      </c>
      <c r="Q42" s="52">
        <f>Q81+Q238+Q262+Q311+Q322</f>
        <v>0</v>
      </c>
      <c r="R42" s="52">
        <f>R81+R238+R262+R311+R322</f>
        <v>0</v>
      </c>
      <c r="S42" s="52">
        <f>S81+S238+S262+S311+S322</f>
        <v>0</v>
      </c>
      <c r="T42" s="39"/>
    </row>
    <row r="43" spans="1:20">
      <c r="A43" s="49"/>
      <c r="B43" s="43"/>
      <c r="C43" s="50"/>
      <c r="D43" s="51"/>
      <c r="E43" s="51"/>
      <c r="F43" s="51"/>
      <c r="G43" s="51"/>
      <c r="H43" s="51"/>
      <c r="I43" s="51"/>
      <c r="J43" s="51"/>
      <c r="K43" s="51"/>
      <c r="L43" s="34" t="s">
        <v>27</v>
      </c>
      <c r="M43" s="34" t="s">
        <v>25</v>
      </c>
      <c r="N43" s="52">
        <f t="shared" ref="N43" si="48">N228</f>
        <v>0</v>
      </c>
      <c r="O43" s="52">
        <f t="shared" ref="O43:S43" si="49">O228</f>
        <v>0</v>
      </c>
      <c r="P43" s="52">
        <f t="shared" si="49"/>
        <v>0</v>
      </c>
      <c r="Q43" s="52">
        <f t="shared" si="49"/>
        <v>0</v>
      </c>
      <c r="R43" s="52">
        <f t="shared" si="49"/>
        <v>0</v>
      </c>
      <c r="S43" s="52">
        <f t="shared" si="49"/>
        <v>0</v>
      </c>
      <c r="T43" s="39"/>
    </row>
    <row r="44" spans="1:20">
      <c r="A44" s="49"/>
      <c r="B44" s="43"/>
      <c r="C44" s="50"/>
      <c r="D44" s="51"/>
      <c r="E44" s="51"/>
      <c r="F44" s="51"/>
      <c r="G44" s="51"/>
      <c r="H44" s="51"/>
      <c r="I44" s="51"/>
      <c r="J44" s="51"/>
      <c r="K44" s="51"/>
      <c r="L44" s="34" t="s">
        <v>27</v>
      </c>
      <c r="M44" s="34" t="s">
        <v>27</v>
      </c>
      <c r="N44" s="52">
        <f>N82+N263+N312</f>
        <v>0</v>
      </c>
      <c r="O44" s="52">
        <f>O82+O238+O263+O312</f>
        <v>0</v>
      </c>
      <c r="P44" s="52">
        <f>P82+P263+P312</f>
        <v>0</v>
      </c>
      <c r="Q44" s="52">
        <f>Q82+Q263+Q312</f>
        <v>0</v>
      </c>
      <c r="R44" s="52">
        <f>R82+R263+R312</f>
        <v>0</v>
      </c>
      <c r="S44" s="52">
        <f>S82+S263+S312</f>
        <v>0</v>
      </c>
      <c r="T44" s="39"/>
    </row>
    <row r="45" spans="1:20">
      <c r="A45" s="49"/>
      <c r="B45" s="43"/>
      <c r="C45" s="50"/>
      <c r="D45" s="51"/>
      <c r="E45" s="51"/>
      <c r="F45" s="51"/>
      <c r="G45" s="51"/>
      <c r="H45" s="51"/>
      <c r="I45" s="51"/>
      <c r="J45" s="51"/>
      <c r="K45" s="51"/>
      <c r="L45" s="34" t="s">
        <v>27</v>
      </c>
      <c r="M45" s="34" t="s">
        <v>30</v>
      </c>
      <c r="N45" s="52">
        <f t="shared" ref="N45:S45" si="50">N83+N229+N239+N264+N313</f>
        <v>0</v>
      </c>
      <c r="O45" s="52">
        <f t="shared" si="50"/>
        <v>0</v>
      </c>
      <c r="P45" s="52">
        <f t="shared" si="50"/>
        <v>0</v>
      </c>
      <c r="Q45" s="52">
        <f t="shared" si="50"/>
        <v>0</v>
      </c>
      <c r="R45" s="52">
        <f t="shared" si="50"/>
        <v>0</v>
      </c>
      <c r="S45" s="52">
        <f t="shared" si="50"/>
        <v>0</v>
      </c>
      <c r="T45" s="39"/>
    </row>
    <row r="46" spans="1:20">
      <c r="A46" s="49"/>
      <c r="B46" s="43"/>
      <c r="C46" s="50"/>
      <c r="D46" s="51"/>
      <c r="E46" s="51"/>
      <c r="F46" s="51"/>
      <c r="G46" s="51"/>
      <c r="H46" s="51"/>
      <c r="I46" s="51"/>
      <c r="J46" s="51"/>
      <c r="K46" s="51"/>
      <c r="L46" s="34" t="s">
        <v>33</v>
      </c>
      <c r="M46" s="34" t="s">
        <v>21</v>
      </c>
      <c r="N46" s="52">
        <f t="shared" ref="N46:S46" si="51">N84+N240+N265+N273+N307</f>
        <v>0</v>
      </c>
      <c r="O46" s="52">
        <f t="shared" si="51"/>
        <v>0</v>
      </c>
      <c r="P46" s="52">
        <f t="shared" si="51"/>
        <v>0</v>
      </c>
      <c r="Q46" s="52">
        <f t="shared" si="51"/>
        <v>0</v>
      </c>
      <c r="R46" s="52">
        <f t="shared" si="51"/>
        <v>0</v>
      </c>
      <c r="S46" s="52">
        <f t="shared" si="51"/>
        <v>0</v>
      </c>
      <c r="T46" s="39"/>
    </row>
    <row r="47" spans="1:20">
      <c r="A47" s="49"/>
      <c r="B47" s="43"/>
      <c r="C47" s="50"/>
      <c r="D47" s="51"/>
      <c r="E47" s="51"/>
      <c r="F47" s="51"/>
      <c r="G47" s="51"/>
      <c r="H47" s="51"/>
      <c r="I47" s="51"/>
      <c r="J47" s="51"/>
      <c r="K47" s="51"/>
      <c r="L47" s="34" t="s">
        <v>33</v>
      </c>
      <c r="M47" s="34" t="s">
        <v>24</v>
      </c>
      <c r="N47" s="52">
        <f t="shared" ref="N47:S47" si="52">N85+N230+N266</f>
        <v>119.7</v>
      </c>
      <c r="O47" s="52">
        <f t="shared" si="52"/>
        <v>119.7</v>
      </c>
      <c r="P47" s="52">
        <f t="shared" si="52"/>
        <v>77.3</v>
      </c>
      <c r="Q47" s="52">
        <f t="shared" si="52"/>
        <v>0</v>
      </c>
      <c r="R47" s="52">
        <f t="shared" si="52"/>
        <v>0</v>
      </c>
      <c r="S47" s="52">
        <f t="shared" si="52"/>
        <v>0</v>
      </c>
      <c r="T47" s="39"/>
    </row>
    <row r="48" spans="1:20">
      <c r="A48" s="49"/>
      <c r="B48" s="43"/>
      <c r="C48" s="50"/>
      <c r="D48" s="51"/>
      <c r="E48" s="51"/>
      <c r="F48" s="51"/>
      <c r="G48" s="51"/>
      <c r="H48" s="51"/>
      <c r="I48" s="51"/>
      <c r="J48" s="51"/>
      <c r="K48" s="51"/>
      <c r="L48" s="34" t="s">
        <v>31</v>
      </c>
      <c r="M48" s="34" t="s">
        <v>21</v>
      </c>
      <c r="N48" s="52">
        <f t="shared" ref="N48" si="53">N267</f>
        <v>0</v>
      </c>
      <c r="O48" s="52">
        <f t="shared" ref="O48:S48" si="54">O267</f>
        <v>0</v>
      </c>
      <c r="P48" s="52">
        <f t="shared" si="54"/>
        <v>0</v>
      </c>
      <c r="Q48" s="52">
        <f t="shared" si="54"/>
        <v>0</v>
      </c>
      <c r="R48" s="52">
        <f t="shared" si="54"/>
        <v>0</v>
      </c>
      <c r="S48" s="52">
        <f t="shared" si="54"/>
        <v>0</v>
      </c>
      <c r="T48" s="39"/>
    </row>
    <row r="49" spans="1:20">
      <c r="A49" s="49"/>
      <c r="B49" s="43"/>
      <c r="C49" s="50"/>
      <c r="D49" s="51"/>
      <c r="E49" s="51"/>
      <c r="F49" s="51"/>
      <c r="G49" s="51"/>
      <c r="H49" s="51"/>
      <c r="I49" s="51"/>
      <c r="J49" s="51"/>
      <c r="K49" s="51"/>
      <c r="L49" s="34" t="s">
        <v>31</v>
      </c>
      <c r="M49" s="34" t="s">
        <v>23</v>
      </c>
      <c r="N49" s="52">
        <f t="shared" ref="N49:S49" si="55">N86+N268+N295+N296+N297+N323</f>
        <v>0</v>
      </c>
      <c r="O49" s="52">
        <f t="shared" si="55"/>
        <v>0</v>
      </c>
      <c r="P49" s="52">
        <f t="shared" si="55"/>
        <v>0</v>
      </c>
      <c r="Q49" s="52">
        <f t="shared" si="55"/>
        <v>0</v>
      </c>
      <c r="R49" s="52">
        <f t="shared" si="55"/>
        <v>0</v>
      </c>
      <c r="S49" s="52">
        <f t="shared" si="55"/>
        <v>0</v>
      </c>
      <c r="T49" s="39"/>
    </row>
    <row r="50" spans="1:20">
      <c r="A50" s="49"/>
      <c r="B50" s="43"/>
      <c r="C50" s="50"/>
      <c r="D50" s="51"/>
      <c r="E50" s="51"/>
      <c r="F50" s="51"/>
      <c r="G50" s="51"/>
      <c r="H50" s="51"/>
      <c r="I50" s="51"/>
      <c r="J50" s="51"/>
      <c r="K50" s="51"/>
      <c r="L50" s="34" t="s">
        <v>31</v>
      </c>
      <c r="M50" s="34" t="s">
        <v>24</v>
      </c>
      <c r="N50" s="52">
        <f t="shared" ref="N50" si="56">N306+N298+N327</f>
        <v>0</v>
      </c>
      <c r="O50" s="52">
        <f t="shared" ref="O50:S50" si="57">O306+O298+O327</f>
        <v>0</v>
      </c>
      <c r="P50" s="52">
        <f t="shared" si="57"/>
        <v>0</v>
      </c>
      <c r="Q50" s="52">
        <f t="shared" si="57"/>
        <v>0</v>
      </c>
      <c r="R50" s="52">
        <f t="shared" si="57"/>
        <v>0</v>
      </c>
      <c r="S50" s="52">
        <f t="shared" si="57"/>
        <v>0</v>
      </c>
      <c r="T50" s="39"/>
    </row>
    <row r="51" spans="1:20">
      <c r="A51" s="49"/>
      <c r="B51" s="43"/>
      <c r="C51" s="50"/>
      <c r="D51" s="51"/>
      <c r="E51" s="51"/>
      <c r="F51" s="51"/>
      <c r="G51" s="51"/>
      <c r="H51" s="51"/>
      <c r="I51" s="51"/>
      <c r="J51" s="51"/>
      <c r="K51" s="51"/>
      <c r="L51" s="34" t="s">
        <v>28</v>
      </c>
      <c r="M51" s="34" t="s">
        <v>21</v>
      </c>
      <c r="N51" s="53">
        <f t="shared" ref="N51" si="58">N87</f>
        <v>0</v>
      </c>
      <c r="O51" s="53">
        <f t="shared" ref="O51:S51" si="59">O87</f>
        <v>0</v>
      </c>
      <c r="P51" s="53">
        <f t="shared" si="59"/>
        <v>0</v>
      </c>
      <c r="Q51" s="52">
        <f t="shared" si="59"/>
        <v>0</v>
      </c>
      <c r="R51" s="52">
        <f t="shared" si="59"/>
        <v>0</v>
      </c>
      <c r="S51" s="52">
        <f t="shared" si="59"/>
        <v>0</v>
      </c>
      <c r="T51" s="39"/>
    </row>
    <row r="52" spans="1:20">
      <c r="A52" s="49"/>
      <c r="B52" s="43"/>
      <c r="C52" s="50"/>
      <c r="D52" s="51"/>
      <c r="E52" s="51"/>
      <c r="F52" s="51"/>
      <c r="G52" s="51"/>
      <c r="H52" s="51"/>
      <c r="I52" s="51"/>
      <c r="J52" s="51"/>
      <c r="K52" s="51"/>
      <c r="L52" s="34" t="s">
        <v>28</v>
      </c>
      <c r="M52" s="34" t="s">
        <v>22</v>
      </c>
      <c r="N52" s="52">
        <f t="shared" ref="N52:S52" si="60">N88+N241+N269</f>
        <v>0</v>
      </c>
      <c r="O52" s="52">
        <f t="shared" si="60"/>
        <v>0</v>
      </c>
      <c r="P52" s="52">
        <f t="shared" si="60"/>
        <v>0</v>
      </c>
      <c r="Q52" s="52">
        <f t="shared" si="60"/>
        <v>0</v>
      </c>
      <c r="R52" s="52">
        <f t="shared" si="60"/>
        <v>0</v>
      </c>
      <c r="S52" s="52">
        <f t="shared" si="60"/>
        <v>0</v>
      </c>
      <c r="T52" s="39"/>
    </row>
    <row r="53" spans="1:20">
      <c r="A53" s="49"/>
      <c r="B53" s="43"/>
      <c r="C53" s="50"/>
      <c r="D53" s="51"/>
      <c r="E53" s="51"/>
      <c r="F53" s="51"/>
      <c r="G53" s="51"/>
      <c r="H53" s="51"/>
      <c r="I53" s="51"/>
      <c r="J53" s="51"/>
      <c r="K53" s="51"/>
      <c r="L53" s="34" t="s">
        <v>28</v>
      </c>
      <c r="M53" s="34" t="s">
        <v>23</v>
      </c>
      <c r="N53" s="52">
        <f>N89+N242+N315</f>
        <v>0</v>
      </c>
      <c r="O53" s="52">
        <f>O89</f>
        <v>0</v>
      </c>
      <c r="P53" s="52">
        <f>P89+P242+P315</f>
        <v>0</v>
      </c>
      <c r="Q53" s="52">
        <f>Q89+Q242</f>
        <v>0</v>
      </c>
      <c r="R53" s="52">
        <f>R89+R242</f>
        <v>0</v>
      </c>
      <c r="S53" s="52">
        <f>S89+S242</f>
        <v>0</v>
      </c>
      <c r="T53" s="39"/>
    </row>
    <row r="54" spans="1:20">
      <c r="A54" s="49"/>
      <c r="B54" s="43"/>
      <c r="C54" s="50"/>
      <c r="D54" s="51"/>
      <c r="E54" s="51"/>
      <c r="F54" s="51"/>
      <c r="G54" s="51"/>
      <c r="H54" s="51"/>
      <c r="I54" s="51"/>
      <c r="J54" s="51"/>
      <c r="K54" s="51"/>
      <c r="L54" s="34" t="s">
        <v>28</v>
      </c>
      <c r="M54" s="34" t="s">
        <v>25</v>
      </c>
      <c r="N54" s="52">
        <f t="shared" ref="N54" si="61">N270</f>
        <v>0</v>
      </c>
      <c r="O54" s="52">
        <f t="shared" ref="O54:S54" si="62">O270</f>
        <v>0</v>
      </c>
      <c r="P54" s="52">
        <f t="shared" si="62"/>
        <v>0</v>
      </c>
      <c r="Q54" s="52">
        <f t="shared" si="62"/>
        <v>0</v>
      </c>
      <c r="R54" s="52">
        <f t="shared" si="62"/>
        <v>0</v>
      </c>
      <c r="S54" s="52">
        <f t="shared" si="62"/>
        <v>0</v>
      </c>
      <c r="T54" s="39"/>
    </row>
    <row r="55" spans="1:20">
      <c r="A55" s="49"/>
      <c r="B55" s="43"/>
      <c r="C55" s="50"/>
      <c r="D55" s="51"/>
      <c r="E55" s="51"/>
      <c r="F55" s="51"/>
      <c r="G55" s="51"/>
      <c r="H55" s="51"/>
      <c r="I55" s="51"/>
      <c r="J55" s="51"/>
      <c r="K55" s="51"/>
      <c r="L55" s="34" t="s">
        <v>34</v>
      </c>
      <c r="M55" s="34" t="s">
        <v>22</v>
      </c>
      <c r="N55" s="52">
        <f t="shared" ref="N55" si="63">N219</f>
        <v>0</v>
      </c>
      <c r="O55" s="52">
        <f t="shared" ref="O55:S55" si="64">O219</f>
        <v>0</v>
      </c>
      <c r="P55" s="52">
        <f t="shared" si="64"/>
        <v>0</v>
      </c>
      <c r="Q55" s="52">
        <f t="shared" si="64"/>
        <v>0</v>
      </c>
      <c r="R55" s="52">
        <f t="shared" si="64"/>
        <v>0</v>
      </c>
      <c r="S55" s="52">
        <f t="shared" si="64"/>
        <v>0</v>
      </c>
      <c r="T55" s="39"/>
    </row>
    <row r="56" spans="1:20">
      <c r="A56" s="49"/>
      <c r="B56" s="43"/>
      <c r="C56" s="50"/>
      <c r="D56" s="51"/>
      <c r="E56" s="51"/>
      <c r="F56" s="51"/>
      <c r="G56" s="51"/>
      <c r="H56" s="51"/>
      <c r="I56" s="51"/>
      <c r="J56" s="51"/>
      <c r="K56" s="51"/>
      <c r="L56" s="34" t="s">
        <v>29</v>
      </c>
      <c r="M56" s="34" t="s">
        <v>21</v>
      </c>
      <c r="N56" s="52">
        <f t="shared" ref="N56" si="65">N300</f>
        <v>316189.09999999998</v>
      </c>
      <c r="O56" s="52">
        <f t="shared" ref="O56:S56" si="66">O300</f>
        <v>181112.1</v>
      </c>
      <c r="P56" s="52">
        <f t="shared" si="66"/>
        <v>558814.30000000005</v>
      </c>
      <c r="Q56" s="52">
        <f t="shared" si="66"/>
        <v>1255192.3</v>
      </c>
      <c r="R56" s="52">
        <f t="shared" si="66"/>
        <v>2208108.1</v>
      </c>
      <c r="S56" s="52">
        <f t="shared" si="66"/>
        <v>2896845.4</v>
      </c>
      <c r="T56" s="39"/>
    </row>
    <row r="57" spans="1:20">
      <c r="A57" s="49"/>
      <c r="B57" s="43"/>
      <c r="C57" s="50"/>
      <c r="D57" s="51"/>
      <c r="E57" s="51"/>
      <c r="F57" s="51"/>
      <c r="G57" s="51"/>
      <c r="H57" s="51"/>
      <c r="I57" s="51"/>
      <c r="J57" s="51"/>
      <c r="K57" s="51"/>
      <c r="L57" s="34" t="s">
        <v>32</v>
      </c>
      <c r="M57" s="34" t="s">
        <v>23</v>
      </c>
      <c r="N57" s="52">
        <f t="shared" ref="N57" si="67">N345</f>
        <v>105249.9</v>
      </c>
      <c r="O57" s="52">
        <f t="shared" ref="O57:S57" si="68">O345</f>
        <v>105249.9</v>
      </c>
      <c r="P57" s="52">
        <f t="shared" si="68"/>
        <v>180081.4</v>
      </c>
      <c r="Q57" s="52">
        <f t="shared" si="68"/>
        <v>150043.6</v>
      </c>
      <c r="R57" s="52">
        <f t="shared" si="68"/>
        <v>278230.40000000002</v>
      </c>
      <c r="S57" s="52">
        <f t="shared" si="68"/>
        <v>310046</v>
      </c>
      <c r="T57" s="39"/>
    </row>
    <row r="58" spans="1:20" ht="67.5">
      <c r="A58" s="54" t="s">
        <v>35</v>
      </c>
      <c r="B58" s="45">
        <v>2001</v>
      </c>
      <c r="C58" s="46" t="s">
        <v>20</v>
      </c>
      <c r="D58" s="46" t="s">
        <v>20</v>
      </c>
      <c r="E58" s="46" t="s">
        <v>20</v>
      </c>
      <c r="F58" s="46" t="s">
        <v>20</v>
      </c>
      <c r="G58" s="46" t="s">
        <v>20</v>
      </c>
      <c r="H58" s="46" t="s">
        <v>20</v>
      </c>
      <c r="I58" s="46" t="s">
        <v>20</v>
      </c>
      <c r="J58" s="46" t="s">
        <v>20</v>
      </c>
      <c r="K58" s="46" t="s">
        <v>20</v>
      </c>
      <c r="L58" s="51"/>
      <c r="M58" s="51"/>
      <c r="N58" s="55">
        <f t="shared" ref="N58" si="69">SUM(N59:N89)</f>
        <v>23054.799999999999</v>
      </c>
      <c r="O58" s="55">
        <f t="shared" ref="O58:S58" si="70">SUM(O59:O89)</f>
        <v>22716.699999999997</v>
      </c>
      <c r="P58" s="55">
        <f t="shared" si="70"/>
        <v>52045.9</v>
      </c>
      <c r="Q58" s="55">
        <f t="shared" si="70"/>
        <v>86904.8</v>
      </c>
      <c r="R58" s="55">
        <f t="shared" si="70"/>
        <v>85855.700000000012</v>
      </c>
      <c r="S58" s="55">
        <f t="shared" si="70"/>
        <v>85377.9</v>
      </c>
      <c r="T58" s="39"/>
    </row>
    <row r="59" spans="1:20">
      <c r="A59" s="54"/>
      <c r="B59" s="45"/>
      <c r="C59" s="57"/>
      <c r="D59" s="57"/>
      <c r="E59" s="57"/>
      <c r="F59" s="57"/>
      <c r="G59" s="57"/>
      <c r="H59" s="57"/>
      <c r="I59" s="57"/>
      <c r="J59" s="57"/>
      <c r="K59" s="57"/>
      <c r="L59" s="58" t="s">
        <v>21</v>
      </c>
      <c r="M59" s="58" t="s">
        <v>24</v>
      </c>
      <c r="N59" s="55">
        <f t="shared" ref="N59" si="71">N197</f>
        <v>0</v>
      </c>
      <c r="O59" s="55">
        <f t="shared" ref="O59:S59" si="72">O197</f>
        <v>0</v>
      </c>
      <c r="P59" s="55">
        <f t="shared" si="72"/>
        <v>0</v>
      </c>
      <c r="Q59" s="55">
        <f t="shared" si="72"/>
        <v>0</v>
      </c>
      <c r="R59" s="55">
        <f t="shared" si="72"/>
        <v>0</v>
      </c>
      <c r="S59" s="55">
        <f t="shared" si="72"/>
        <v>0</v>
      </c>
      <c r="T59" s="39"/>
    </row>
    <row r="60" spans="1:20">
      <c r="A60" s="54"/>
      <c r="B60" s="59"/>
      <c r="C60" s="60"/>
      <c r="D60" s="60"/>
      <c r="E60" s="60"/>
      <c r="F60" s="60"/>
      <c r="G60" s="60"/>
      <c r="H60" s="60"/>
      <c r="I60" s="60"/>
      <c r="J60" s="60"/>
      <c r="K60" s="60"/>
      <c r="L60" s="58" t="s">
        <v>21</v>
      </c>
      <c r="M60" s="58" t="s">
        <v>26</v>
      </c>
      <c r="N60" s="55">
        <v>0</v>
      </c>
      <c r="O60" s="55">
        <v>0</v>
      </c>
      <c r="P60" s="55">
        <v>0</v>
      </c>
      <c r="Q60" s="55">
        <v>0</v>
      </c>
      <c r="R60" s="55">
        <v>0</v>
      </c>
      <c r="S60" s="55">
        <v>0</v>
      </c>
      <c r="T60" s="39"/>
    </row>
    <row r="61" spans="1:20">
      <c r="A61" s="54"/>
      <c r="B61" s="59"/>
      <c r="C61" s="50"/>
      <c r="D61" s="51"/>
      <c r="E61" s="51"/>
      <c r="F61" s="51"/>
      <c r="G61" s="51"/>
      <c r="H61" s="51"/>
      <c r="I61" s="51"/>
      <c r="J61" s="51"/>
      <c r="K61" s="51"/>
      <c r="L61" s="34" t="s">
        <v>21</v>
      </c>
      <c r="M61" s="34" t="s">
        <v>28</v>
      </c>
      <c r="N61" s="55">
        <f>N114</f>
        <v>0</v>
      </c>
      <c r="O61" s="55">
        <f>O114</f>
        <v>0</v>
      </c>
      <c r="P61" s="55">
        <f>P114</f>
        <v>0</v>
      </c>
      <c r="Q61" s="55"/>
      <c r="R61" s="55"/>
      <c r="S61" s="55"/>
      <c r="T61" s="39"/>
    </row>
    <row r="62" spans="1:20">
      <c r="A62" s="54"/>
      <c r="B62" s="59"/>
      <c r="C62" s="50"/>
      <c r="D62" s="51"/>
      <c r="E62" s="51"/>
      <c r="F62" s="51"/>
      <c r="G62" s="51"/>
      <c r="H62" s="51"/>
      <c r="I62" s="51"/>
      <c r="J62" s="51"/>
      <c r="K62" s="51"/>
      <c r="L62" s="34" t="s">
        <v>21</v>
      </c>
      <c r="M62" s="34" t="s">
        <v>29</v>
      </c>
      <c r="N62" s="55">
        <f t="shared" ref="N62:S62" si="73">N94+N115+N108+N144+N155+N157+N168+N182+N189+N105</f>
        <v>270</v>
      </c>
      <c r="O62" s="55">
        <f t="shared" si="73"/>
        <v>173.1</v>
      </c>
      <c r="P62" s="55">
        <f t="shared" si="73"/>
        <v>103.4</v>
      </c>
      <c r="Q62" s="55">
        <f t="shared" si="73"/>
        <v>0</v>
      </c>
      <c r="R62" s="55">
        <f t="shared" si="73"/>
        <v>0</v>
      </c>
      <c r="S62" s="55">
        <f t="shared" si="73"/>
        <v>0</v>
      </c>
      <c r="T62" s="39"/>
    </row>
    <row r="63" spans="1:20">
      <c r="A63" s="54"/>
      <c r="B63" s="59"/>
      <c r="C63" s="50"/>
      <c r="D63" s="51"/>
      <c r="E63" s="51"/>
      <c r="F63" s="51"/>
      <c r="G63" s="51"/>
      <c r="H63" s="51"/>
      <c r="I63" s="51"/>
      <c r="J63" s="51"/>
      <c r="K63" s="51"/>
      <c r="L63" s="34" t="s">
        <v>22</v>
      </c>
      <c r="M63" s="34" t="s">
        <v>24</v>
      </c>
      <c r="N63" s="55">
        <v>0</v>
      </c>
      <c r="O63" s="55">
        <v>0</v>
      </c>
      <c r="P63" s="55">
        <v>0</v>
      </c>
      <c r="Q63" s="55">
        <v>0</v>
      </c>
      <c r="R63" s="55">
        <v>0</v>
      </c>
      <c r="S63" s="55">
        <v>0</v>
      </c>
      <c r="T63" s="39"/>
    </row>
    <row r="64" spans="1:20">
      <c r="A64" s="54"/>
      <c r="B64" s="59"/>
      <c r="C64" s="50"/>
      <c r="D64" s="51"/>
      <c r="E64" s="51"/>
      <c r="F64" s="51"/>
      <c r="G64" s="51"/>
      <c r="H64" s="51"/>
      <c r="I64" s="51"/>
      <c r="J64" s="51"/>
      <c r="K64" s="51"/>
      <c r="L64" s="34" t="s">
        <v>23</v>
      </c>
      <c r="M64" s="34" t="s">
        <v>30</v>
      </c>
      <c r="N64" s="52">
        <f t="shared" ref="N64" si="74">N116+N174+N179+N171</f>
        <v>3709.8</v>
      </c>
      <c r="O64" s="55">
        <f t="shared" ref="O64:S64" si="75">O116+O174+O179+O171</f>
        <v>3709.7</v>
      </c>
      <c r="P64" s="52">
        <f t="shared" si="75"/>
        <v>16588.599999999999</v>
      </c>
      <c r="Q64" s="55">
        <f t="shared" si="75"/>
        <v>55387.4</v>
      </c>
      <c r="R64" s="55">
        <f t="shared" si="75"/>
        <v>55110.8</v>
      </c>
      <c r="S64" s="55">
        <f t="shared" si="75"/>
        <v>54632.6</v>
      </c>
      <c r="T64" s="39"/>
    </row>
    <row r="65" spans="1:20">
      <c r="A65" s="54"/>
      <c r="B65" s="59"/>
      <c r="C65" s="50"/>
      <c r="D65" s="51"/>
      <c r="E65" s="51"/>
      <c r="F65" s="51"/>
      <c r="G65" s="51"/>
      <c r="H65" s="51"/>
      <c r="I65" s="51"/>
      <c r="J65" s="51"/>
      <c r="K65" s="51"/>
      <c r="L65" s="34" t="s">
        <v>23</v>
      </c>
      <c r="M65" s="34" t="s">
        <v>31</v>
      </c>
      <c r="N65" s="55">
        <f t="shared" ref="N65" si="76">N175+N117+N172+N180+N133</f>
        <v>19075</v>
      </c>
      <c r="O65" s="55">
        <f t="shared" ref="O65:S65" si="77">O175+O117+O172+O180+O133</f>
        <v>18833.899999999998</v>
      </c>
      <c r="P65" s="55">
        <f t="shared" si="77"/>
        <v>35353.9</v>
      </c>
      <c r="Q65" s="55">
        <f t="shared" si="77"/>
        <v>31517.4</v>
      </c>
      <c r="R65" s="55">
        <f t="shared" si="77"/>
        <v>30744.9</v>
      </c>
      <c r="S65" s="55">
        <f t="shared" si="77"/>
        <v>30745.299999999996</v>
      </c>
      <c r="T65" s="39"/>
    </row>
    <row r="66" spans="1:20">
      <c r="A66" s="54"/>
      <c r="B66" s="59"/>
      <c r="C66" s="50"/>
      <c r="D66" s="51"/>
      <c r="E66" s="51"/>
      <c r="F66" s="51"/>
      <c r="G66" s="51"/>
      <c r="H66" s="51"/>
      <c r="I66" s="51"/>
      <c r="J66" s="51"/>
      <c r="K66" s="51"/>
      <c r="L66" s="34" t="s">
        <v>23</v>
      </c>
      <c r="M66" s="34" t="s">
        <v>32</v>
      </c>
      <c r="N66" s="55">
        <f t="shared" ref="N66" si="78">N109+N130</f>
        <v>0</v>
      </c>
      <c r="O66" s="55">
        <f t="shared" ref="O66:S66" si="79">O109+O130</f>
        <v>0</v>
      </c>
      <c r="P66" s="55">
        <f t="shared" si="79"/>
        <v>0</v>
      </c>
      <c r="Q66" s="55">
        <f t="shared" si="79"/>
        <v>0</v>
      </c>
      <c r="R66" s="55">
        <f t="shared" si="79"/>
        <v>0</v>
      </c>
      <c r="S66" s="55">
        <f t="shared" si="79"/>
        <v>0</v>
      </c>
      <c r="T66" s="39"/>
    </row>
    <row r="67" spans="1:20">
      <c r="A67" s="151"/>
      <c r="B67" s="152"/>
      <c r="C67" s="50"/>
      <c r="D67" s="51"/>
      <c r="E67" s="51"/>
      <c r="F67" s="51"/>
      <c r="G67" s="51"/>
      <c r="H67" s="51"/>
      <c r="I67" s="51"/>
      <c r="J67" s="51"/>
      <c r="K67" s="51"/>
      <c r="L67" s="148" t="s">
        <v>24</v>
      </c>
      <c r="M67" s="148" t="s">
        <v>25</v>
      </c>
      <c r="N67" s="55">
        <f t="shared" ref="N67:S67" si="80">N162+N166+N95</f>
        <v>0</v>
      </c>
      <c r="O67" s="55">
        <f t="shared" si="80"/>
        <v>0</v>
      </c>
      <c r="P67" s="55">
        <f t="shared" si="80"/>
        <v>0</v>
      </c>
      <c r="Q67" s="55">
        <f t="shared" si="80"/>
        <v>0</v>
      </c>
      <c r="R67" s="55">
        <f t="shared" si="80"/>
        <v>0</v>
      </c>
      <c r="S67" s="55">
        <f t="shared" si="80"/>
        <v>0</v>
      </c>
      <c r="T67" s="39"/>
    </row>
    <row r="68" spans="1:20">
      <c r="A68" s="54"/>
      <c r="B68" s="59"/>
      <c r="C68" s="50"/>
      <c r="D68" s="51"/>
      <c r="E68" s="51"/>
      <c r="F68" s="51"/>
      <c r="G68" s="51"/>
      <c r="H68" s="51"/>
      <c r="I68" s="51"/>
      <c r="J68" s="51"/>
      <c r="K68" s="51"/>
      <c r="L68" s="34" t="s">
        <v>24</v>
      </c>
      <c r="M68" s="34" t="s">
        <v>33</v>
      </c>
      <c r="N68" s="55">
        <f t="shared" ref="N68" si="81">N106</f>
        <v>0</v>
      </c>
      <c r="O68" s="55">
        <f t="shared" ref="O68:S68" si="82">O106</f>
        <v>0</v>
      </c>
      <c r="P68" s="55">
        <f t="shared" si="82"/>
        <v>0</v>
      </c>
      <c r="Q68" s="55">
        <f t="shared" si="82"/>
        <v>0</v>
      </c>
      <c r="R68" s="55">
        <f t="shared" si="82"/>
        <v>0</v>
      </c>
      <c r="S68" s="55">
        <f t="shared" si="82"/>
        <v>0</v>
      </c>
      <c r="T68" s="39"/>
    </row>
    <row r="69" spans="1:20">
      <c r="A69" s="54"/>
      <c r="B69" s="59"/>
      <c r="C69" s="50"/>
      <c r="D69" s="51"/>
      <c r="E69" s="51"/>
      <c r="F69" s="51"/>
      <c r="G69" s="51"/>
      <c r="H69" s="51"/>
      <c r="I69" s="51"/>
      <c r="J69" s="51"/>
      <c r="K69" s="51"/>
      <c r="L69" s="34" t="s">
        <v>24</v>
      </c>
      <c r="M69" s="34" t="s">
        <v>30</v>
      </c>
      <c r="N69" s="55">
        <f t="shared" ref="N69" si="83">N100+N119</f>
        <v>0</v>
      </c>
      <c r="O69" s="55">
        <f t="shared" ref="O69:S69" si="84">O100+O119</f>
        <v>0</v>
      </c>
      <c r="P69" s="55">
        <f t="shared" si="84"/>
        <v>0</v>
      </c>
      <c r="Q69" s="55">
        <f t="shared" si="84"/>
        <v>0</v>
      </c>
      <c r="R69" s="55">
        <f t="shared" si="84"/>
        <v>0</v>
      </c>
      <c r="S69" s="55">
        <f t="shared" si="84"/>
        <v>0</v>
      </c>
      <c r="T69" s="39"/>
    </row>
    <row r="70" spans="1:20">
      <c r="A70" s="54"/>
      <c r="B70" s="59"/>
      <c r="C70" s="50"/>
      <c r="D70" s="51"/>
      <c r="E70" s="51"/>
      <c r="F70" s="51"/>
      <c r="G70" s="51"/>
      <c r="H70" s="51"/>
      <c r="I70" s="51"/>
      <c r="J70" s="51"/>
      <c r="K70" s="51"/>
      <c r="L70" s="34" t="s">
        <v>24</v>
      </c>
      <c r="M70" s="34" t="s">
        <v>31</v>
      </c>
      <c r="N70" s="55">
        <v>0</v>
      </c>
      <c r="O70" s="55">
        <v>0</v>
      </c>
      <c r="P70" s="55">
        <v>0</v>
      </c>
      <c r="Q70" s="55">
        <v>0</v>
      </c>
      <c r="R70" s="55">
        <v>0</v>
      </c>
      <c r="S70" s="55">
        <v>0</v>
      </c>
      <c r="T70" s="39"/>
    </row>
    <row r="71" spans="1:20">
      <c r="A71" s="54"/>
      <c r="B71" s="59"/>
      <c r="C71" s="50"/>
      <c r="D71" s="51"/>
      <c r="E71" s="51"/>
      <c r="F71" s="51"/>
      <c r="G71" s="51"/>
      <c r="H71" s="51"/>
      <c r="I71" s="51"/>
      <c r="J71" s="51"/>
      <c r="K71" s="51"/>
      <c r="L71" s="34" t="s">
        <v>24</v>
      </c>
      <c r="M71" s="34" t="s">
        <v>34</v>
      </c>
      <c r="N71" s="55">
        <f t="shared" ref="N71:S71" si="85">N110+N165+N183+N96</f>
        <v>0</v>
      </c>
      <c r="O71" s="55">
        <f t="shared" si="85"/>
        <v>0</v>
      </c>
      <c r="P71" s="55">
        <f t="shared" si="85"/>
        <v>0</v>
      </c>
      <c r="Q71" s="55">
        <f t="shared" si="85"/>
        <v>0</v>
      </c>
      <c r="R71" s="55">
        <f t="shared" si="85"/>
        <v>0</v>
      </c>
      <c r="S71" s="55">
        <f t="shared" si="85"/>
        <v>0</v>
      </c>
      <c r="T71" s="39"/>
    </row>
    <row r="72" spans="1:20">
      <c r="A72" s="54"/>
      <c r="B72" s="59"/>
      <c r="C72" s="50"/>
      <c r="D72" s="51"/>
      <c r="E72" s="51"/>
      <c r="F72" s="51"/>
      <c r="G72" s="51"/>
      <c r="H72" s="51"/>
      <c r="I72" s="51"/>
      <c r="J72" s="51"/>
      <c r="K72" s="51"/>
      <c r="L72" s="34" t="s">
        <v>25</v>
      </c>
      <c r="M72" s="34" t="s">
        <v>21</v>
      </c>
      <c r="N72" s="55">
        <f t="shared" ref="N72" si="86">N102+N120</f>
        <v>0</v>
      </c>
      <c r="O72" s="55">
        <f t="shared" ref="O72:S72" si="87">O102+O120</f>
        <v>0</v>
      </c>
      <c r="P72" s="55">
        <f t="shared" si="87"/>
        <v>0</v>
      </c>
      <c r="Q72" s="55">
        <f t="shared" si="87"/>
        <v>0</v>
      </c>
      <c r="R72" s="55">
        <f t="shared" si="87"/>
        <v>0</v>
      </c>
      <c r="S72" s="55">
        <f t="shared" si="87"/>
        <v>0</v>
      </c>
      <c r="T72" s="39"/>
    </row>
    <row r="73" spans="1:20">
      <c r="A73" s="54"/>
      <c r="B73" s="59"/>
      <c r="C73" s="50"/>
      <c r="D73" s="51"/>
      <c r="E73" s="51"/>
      <c r="F73" s="51"/>
      <c r="G73" s="51"/>
      <c r="H73" s="51"/>
      <c r="I73" s="51"/>
      <c r="J73" s="51"/>
      <c r="K73" s="51"/>
      <c r="L73" s="34" t="s">
        <v>25</v>
      </c>
      <c r="M73" s="34" t="s">
        <v>22</v>
      </c>
      <c r="N73" s="55">
        <f t="shared" ref="N73" si="88">N97+N103+N121</f>
        <v>0</v>
      </c>
      <c r="O73" s="55">
        <f t="shared" ref="O73:S73" si="89">O97+O103+O121</f>
        <v>0</v>
      </c>
      <c r="P73" s="55">
        <f t="shared" si="89"/>
        <v>0</v>
      </c>
      <c r="Q73" s="55">
        <f t="shared" si="89"/>
        <v>0</v>
      </c>
      <c r="R73" s="55">
        <f t="shared" si="89"/>
        <v>0</v>
      </c>
      <c r="S73" s="55">
        <f t="shared" si="89"/>
        <v>0</v>
      </c>
      <c r="T73" s="39"/>
    </row>
    <row r="74" spans="1:20">
      <c r="A74" s="54"/>
      <c r="B74" s="59"/>
      <c r="C74" s="50"/>
      <c r="D74" s="51"/>
      <c r="E74" s="51"/>
      <c r="F74" s="51"/>
      <c r="G74" s="51"/>
      <c r="H74" s="51"/>
      <c r="I74" s="51"/>
      <c r="J74" s="51"/>
      <c r="K74" s="51"/>
      <c r="L74" s="34" t="s">
        <v>25</v>
      </c>
      <c r="M74" s="34" t="s">
        <v>23</v>
      </c>
      <c r="N74" s="55">
        <f t="shared" ref="N74" si="90">N158+N163+N122</f>
        <v>0</v>
      </c>
      <c r="O74" s="55">
        <f t="shared" ref="O74:S74" si="91">O158+O163+O122</f>
        <v>0</v>
      </c>
      <c r="P74" s="55">
        <f t="shared" si="91"/>
        <v>0</v>
      </c>
      <c r="Q74" s="55">
        <f t="shared" si="91"/>
        <v>0</v>
      </c>
      <c r="R74" s="55">
        <f t="shared" si="91"/>
        <v>0</v>
      </c>
      <c r="S74" s="55">
        <f t="shared" si="91"/>
        <v>0</v>
      </c>
      <c r="T74" s="39"/>
    </row>
    <row r="75" spans="1:20">
      <c r="A75" s="54"/>
      <c r="B75" s="59"/>
      <c r="C75" s="50"/>
      <c r="D75" s="51"/>
      <c r="E75" s="51"/>
      <c r="F75" s="51"/>
      <c r="G75" s="51"/>
      <c r="H75" s="51"/>
      <c r="I75" s="51"/>
      <c r="J75" s="51"/>
      <c r="K75" s="51"/>
      <c r="L75" s="34" t="s">
        <v>25</v>
      </c>
      <c r="M75" s="34" t="s">
        <v>25</v>
      </c>
      <c r="N75" s="55">
        <f t="shared" ref="N75" si="92">N164</f>
        <v>0</v>
      </c>
      <c r="O75" s="55">
        <f t="shared" ref="O75:S75" si="93">O164</f>
        <v>0</v>
      </c>
      <c r="P75" s="55">
        <f t="shared" si="93"/>
        <v>0</v>
      </c>
      <c r="Q75" s="55">
        <f t="shared" si="93"/>
        <v>0</v>
      </c>
      <c r="R75" s="55">
        <f t="shared" si="93"/>
        <v>0</v>
      </c>
      <c r="S75" s="55">
        <f t="shared" si="93"/>
        <v>0</v>
      </c>
      <c r="T75" s="39"/>
    </row>
    <row r="76" spans="1:20">
      <c r="A76" s="54"/>
      <c r="B76" s="59"/>
      <c r="C76" s="50"/>
      <c r="D76" s="51"/>
      <c r="E76" s="51"/>
      <c r="F76" s="51"/>
      <c r="G76" s="51"/>
      <c r="H76" s="51"/>
      <c r="I76" s="51"/>
      <c r="J76" s="51"/>
      <c r="K76" s="51"/>
      <c r="L76" s="34" t="s">
        <v>26</v>
      </c>
      <c r="M76" s="34" t="s">
        <v>22</v>
      </c>
      <c r="N76" s="55">
        <f t="shared" ref="N76" si="94">N123</f>
        <v>0</v>
      </c>
      <c r="O76" s="55">
        <f t="shared" ref="O76:S76" si="95">O123</f>
        <v>0</v>
      </c>
      <c r="P76" s="55">
        <f t="shared" si="95"/>
        <v>0</v>
      </c>
      <c r="Q76" s="55">
        <f t="shared" si="95"/>
        <v>0</v>
      </c>
      <c r="R76" s="55">
        <f t="shared" si="95"/>
        <v>0</v>
      </c>
      <c r="S76" s="55">
        <f t="shared" si="95"/>
        <v>0</v>
      </c>
      <c r="T76" s="39"/>
    </row>
    <row r="77" spans="1:20">
      <c r="A77" s="54"/>
      <c r="B77" s="59"/>
      <c r="C77" s="50"/>
      <c r="D77" s="51"/>
      <c r="E77" s="51"/>
      <c r="F77" s="51"/>
      <c r="G77" s="51"/>
      <c r="H77" s="51"/>
      <c r="I77" s="51"/>
      <c r="J77" s="51"/>
      <c r="K77" s="51"/>
      <c r="L77" s="34" t="s">
        <v>26</v>
      </c>
      <c r="M77" s="34" t="s">
        <v>23</v>
      </c>
      <c r="N77" s="55">
        <f>N135</f>
        <v>0</v>
      </c>
      <c r="O77" s="55">
        <f>O135</f>
        <v>0</v>
      </c>
      <c r="P77" s="55">
        <f>P135</f>
        <v>0</v>
      </c>
      <c r="Q77" s="55">
        <f t="shared" ref="Q77:Q78" si="96">Q135</f>
        <v>0</v>
      </c>
      <c r="R77" s="55">
        <f t="shared" ref="R77:R78" si="97">R135</f>
        <v>0</v>
      </c>
      <c r="S77" s="55">
        <f t="shared" ref="S77:S78" si="98">S135</f>
        <v>0</v>
      </c>
      <c r="T77" s="39"/>
    </row>
    <row r="78" spans="1:20">
      <c r="A78" s="54"/>
      <c r="B78" s="59"/>
      <c r="C78" s="50"/>
      <c r="D78" s="51"/>
      <c r="E78" s="51"/>
      <c r="F78" s="51"/>
      <c r="G78" s="51"/>
      <c r="H78" s="51"/>
      <c r="I78" s="51"/>
      <c r="J78" s="51"/>
      <c r="K78" s="51"/>
      <c r="L78" s="34" t="s">
        <v>26</v>
      </c>
      <c r="M78" s="34" t="s">
        <v>25</v>
      </c>
      <c r="N78" s="55"/>
      <c r="O78" s="55"/>
      <c r="P78" s="55"/>
      <c r="Q78" s="55">
        <f t="shared" si="96"/>
        <v>0</v>
      </c>
      <c r="R78" s="55">
        <f t="shared" si="97"/>
        <v>0</v>
      </c>
      <c r="S78" s="55">
        <f t="shared" si="98"/>
        <v>0</v>
      </c>
      <c r="T78" s="39"/>
    </row>
    <row r="79" spans="1:20">
      <c r="A79" s="54"/>
      <c r="B79" s="59"/>
      <c r="C79" s="50"/>
      <c r="D79" s="51"/>
      <c r="E79" s="51"/>
      <c r="F79" s="51"/>
      <c r="G79" s="51"/>
      <c r="H79" s="51"/>
      <c r="I79" s="51"/>
      <c r="J79" s="51"/>
      <c r="K79" s="51"/>
      <c r="L79" s="34" t="s">
        <v>27</v>
      </c>
      <c r="M79" s="34" t="s">
        <v>21</v>
      </c>
      <c r="N79" s="55">
        <f t="shared" ref="N79" si="99">N138</f>
        <v>0</v>
      </c>
      <c r="O79" s="55">
        <f t="shared" ref="O79:S79" si="100">O138</f>
        <v>0</v>
      </c>
      <c r="P79" s="55">
        <f t="shared" si="100"/>
        <v>0</v>
      </c>
      <c r="Q79" s="55">
        <f t="shared" si="100"/>
        <v>0</v>
      </c>
      <c r="R79" s="55">
        <f t="shared" si="100"/>
        <v>0</v>
      </c>
      <c r="S79" s="55">
        <f t="shared" si="100"/>
        <v>0</v>
      </c>
      <c r="T79" s="39"/>
    </row>
    <row r="80" spans="1:20">
      <c r="A80" s="54"/>
      <c r="B80" s="59"/>
      <c r="C80" s="50"/>
      <c r="D80" s="51"/>
      <c r="E80" s="51"/>
      <c r="F80" s="51"/>
      <c r="G80" s="51"/>
      <c r="H80" s="51"/>
      <c r="I80" s="51"/>
      <c r="J80" s="51"/>
      <c r="K80" s="51"/>
      <c r="L80" s="34" t="s">
        <v>27</v>
      </c>
      <c r="M80" s="34" t="s">
        <v>22</v>
      </c>
      <c r="N80" s="55">
        <f t="shared" ref="N80" si="101">N126+N139</f>
        <v>0</v>
      </c>
      <c r="O80" s="55">
        <f t="shared" ref="O80:S80" si="102">O126+O139</f>
        <v>0</v>
      </c>
      <c r="P80" s="55">
        <f t="shared" si="102"/>
        <v>0</v>
      </c>
      <c r="Q80" s="55">
        <f t="shared" si="102"/>
        <v>0</v>
      </c>
      <c r="R80" s="55">
        <f t="shared" si="102"/>
        <v>0</v>
      </c>
      <c r="S80" s="55">
        <f t="shared" si="102"/>
        <v>0</v>
      </c>
      <c r="T80" s="39"/>
    </row>
    <row r="81" spans="1:20">
      <c r="A81" s="54"/>
      <c r="B81" s="59"/>
      <c r="C81" s="50"/>
      <c r="D81" s="51"/>
      <c r="E81" s="51"/>
      <c r="F81" s="51"/>
      <c r="G81" s="51"/>
      <c r="H81" s="51"/>
      <c r="I81" s="51"/>
      <c r="J81" s="51"/>
      <c r="K81" s="51"/>
      <c r="L81" s="34" t="s">
        <v>27</v>
      </c>
      <c r="M81" s="34" t="s">
        <v>23</v>
      </c>
      <c r="N81" s="55">
        <f t="shared" ref="N81" si="103">N140</f>
        <v>0</v>
      </c>
      <c r="O81" s="55">
        <f t="shared" ref="O81:S81" si="104">O140</f>
        <v>0</v>
      </c>
      <c r="P81" s="55">
        <f t="shared" si="104"/>
        <v>0</v>
      </c>
      <c r="Q81" s="55">
        <f t="shared" si="104"/>
        <v>0</v>
      </c>
      <c r="R81" s="55">
        <f t="shared" si="104"/>
        <v>0</v>
      </c>
      <c r="S81" s="55">
        <f t="shared" si="104"/>
        <v>0</v>
      </c>
      <c r="T81" s="39"/>
    </row>
    <row r="82" spans="1:20">
      <c r="A82" s="54"/>
      <c r="B82" s="59"/>
      <c r="C82" s="50"/>
      <c r="D82" s="51"/>
      <c r="E82" s="51"/>
      <c r="F82" s="51"/>
      <c r="G82" s="51"/>
      <c r="H82" s="51"/>
      <c r="I82" s="51"/>
      <c r="J82" s="51"/>
      <c r="K82" s="51"/>
      <c r="L82" s="34" t="s">
        <v>27</v>
      </c>
      <c r="M82" s="34" t="s">
        <v>27</v>
      </c>
      <c r="N82" s="55">
        <f t="shared" ref="N82" si="105">N127+N141+N184+N190</f>
        <v>0</v>
      </c>
      <c r="O82" s="55">
        <f t="shared" ref="O82:S82" si="106">O127+O141+O184+O190</f>
        <v>0</v>
      </c>
      <c r="P82" s="55">
        <f t="shared" si="106"/>
        <v>0</v>
      </c>
      <c r="Q82" s="55">
        <f t="shared" si="106"/>
        <v>0</v>
      </c>
      <c r="R82" s="55">
        <f t="shared" si="106"/>
        <v>0</v>
      </c>
      <c r="S82" s="55">
        <f t="shared" si="106"/>
        <v>0</v>
      </c>
      <c r="T82" s="39"/>
    </row>
    <row r="83" spans="1:20">
      <c r="A83" s="54"/>
      <c r="B83" s="59"/>
      <c r="C83" s="50"/>
      <c r="D83" s="51"/>
      <c r="E83" s="51"/>
      <c r="F83" s="51"/>
      <c r="G83" s="51"/>
      <c r="H83" s="51"/>
      <c r="I83" s="51"/>
      <c r="J83" s="51"/>
      <c r="K83" s="51"/>
      <c r="L83" s="34" t="s">
        <v>27</v>
      </c>
      <c r="M83" s="34" t="s">
        <v>30</v>
      </c>
      <c r="N83" s="55">
        <f t="shared" ref="N83" si="107">N111+N142+N191</f>
        <v>0</v>
      </c>
      <c r="O83" s="55">
        <f t="shared" ref="O83:S83" si="108">O111+O142+O191</f>
        <v>0</v>
      </c>
      <c r="P83" s="55">
        <f t="shared" si="108"/>
        <v>0</v>
      </c>
      <c r="Q83" s="55">
        <f t="shared" si="108"/>
        <v>0</v>
      </c>
      <c r="R83" s="55">
        <f t="shared" si="108"/>
        <v>0</v>
      </c>
      <c r="S83" s="55">
        <f t="shared" si="108"/>
        <v>0</v>
      </c>
      <c r="T83" s="39"/>
    </row>
    <row r="84" spans="1:20">
      <c r="A84" s="54"/>
      <c r="B84" s="59"/>
      <c r="C84" s="50"/>
      <c r="D84" s="51"/>
      <c r="E84" s="51"/>
      <c r="F84" s="51"/>
      <c r="G84" s="51"/>
      <c r="H84" s="51"/>
      <c r="I84" s="51"/>
      <c r="J84" s="51"/>
      <c r="K84" s="51"/>
      <c r="L84" s="34" t="s">
        <v>33</v>
      </c>
      <c r="M84" s="34" t="s">
        <v>21</v>
      </c>
      <c r="N84" s="55">
        <f t="shared" ref="N84" si="109">N128+N145+N146+N185+N192</f>
        <v>0</v>
      </c>
      <c r="O84" s="55">
        <f t="shared" ref="O84:S84" si="110">O128+O145+O146+O185+O192</f>
        <v>0</v>
      </c>
      <c r="P84" s="55">
        <f t="shared" si="110"/>
        <v>0</v>
      </c>
      <c r="Q84" s="55">
        <f t="shared" si="110"/>
        <v>0</v>
      </c>
      <c r="R84" s="55">
        <f t="shared" si="110"/>
        <v>0</v>
      </c>
      <c r="S84" s="55">
        <f t="shared" si="110"/>
        <v>0</v>
      </c>
      <c r="T84" s="39"/>
    </row>
    <row r="85" spans="1:20">
      <c r="A85" s="54"/>
      <c r="B85" s="59"/>
      <c r="C85" s="50"/>
      <c r="D85" s="51"/>
      <c r="E85" s="51"/>
      <c r="F85" s="51"/>
      <c r="G85" s="51"/>
      <c r="H85" s="51"/>
      <c r="I85" s="51"/>
      <c r="J85" s="51"/>
      <c r="K85" s="51"/>
      <c r="L85" s="34" t="s">
        <v>33</v>
      </c>
      <c r="M85" s="34" t="s">
        <v>24</v>
      </c>
      <c r="N85" s="55">
        <f t="shared" ref="N85" si="111">N186</f>
        <v>0</v>
      </c>
      <c r="O85" s="55">
        <f t="shared" ref="O85:S85" si="112">O186</f>
        <v>0</v>
      </c>
      <c r="P85" s="55">
        <f t="shared" si="112"/>
        <v>0</v>
      </c>
      <c r="Q85" s="55">
        <f t="shared" si="112"/>
        <v>0</v>
      </c>
      <c r="R85" s="55">
        <f t="shared" si="112"/>
        <v>0</v>
      </c>
      <c r="S85" s="55">
        <f t="shared" si="112"/>
        <v>0</v>
      </c>
      <c r="T85" s="39"/>
    </row>
    <row r="86" spans="1:20">
      <c r="A86" s="54"/>
      <c r="B86" s="59"/>
      <c r="C86" s="50"/>
      <c r="D86" s="51"/>
      <c r="E86" s="51"/>
      <c r="F86" s="51"/>
      <c r="G86" s="51"/>
      <c r="H86" s="51"/>
      <c r="I86" s="51"/>
      <c r="J86" s="51"/>
      <c r="K86" s="51"/>
      <c r="L86" s="34" t="s">
        <v>31</v>
      </c>
      <c r="M86" s="34" t="s">
        <v>23</v>
      </c>
      <c r="N86" s="55">
        <f t="shared" ref="N86" si="113">N159</f>
        <v>0</v>
      </c>
      <c r="O86" s="55">
        <f t="shared" ref="O86:S86" si="114">O159</f>
        <v>0</v>
      </c>
      <c r="P86" s="55">
        <f t="shared" si="114"/>
        <v>0</v>
      </c>
      <c r="Q86" s="55">
        <f t="shared" si="114"/>
        <v>0</v>
      </c>
      <c r="R86" s="55">
        <f t="shared" si="114"/>
        <v>0</v>
      </c>
      <c r="S86" s="55">
        <f t="shared" si="114"/>
        <v>0</v>
      </c>
      <c r="T86" s="39"/>
    </row>
    <row r="87" spans="1:20">
      <c r="A87" s="54"/>
      <c r="B87" s="59"/>
      <c r="C87" s="50"/>
      <c r="D87" s="51"/>
      <c r="E87" s="51"/>
      <c r="F87" s="51"/>
      <c r="G87" s="51"/>
      <c r="H87" s="51"/>
      <c r="I87" s="51"/>
      <c r="J87" s="51"/>
      <c r="K87" s="51"/>
      <c r="L87" s="34" t="s">
        <v>28</v>
      </c>
      <c r="M87" s="34" t="s">
        <v>21</v>
      </c>
      <c r="N87" s="56">
        <f t="shared" ref="N87" si="115">N150</f>
        <v>0</v>
      </c>
      <c r="O87" s="56">
        <f t="shared" ref="O87:S87" si="116">O150</f>
        <v>0</v>
      </c>
      <c r="P87" s="56">
        <f t="shared" si="116"/>
        <v>0</v>
      </c>
      <c r="Q87" s="55">
        <f t="shared" si="116"/>
        <v>0</v>
      </c>
      <c r="R87" s="55">
        <f t="shared" si="116"/>
        <v>0</v>
      </c>
      <c r="S87" s="55">
        <f t="shared" si="116"/>
        <v>0</v>
      </c>
      <c r="T87" s="39"/>
    </row>
    <row r="88" spans="1:20">
      <c r="A88" s="54"/>
      <c r="B88" s="59"/>
      <c r="C88" s="50"/>
      <c r="D88" s="51"/>
      <c r="E88" s="51"/>
      <c r="F88" s="51"/>
      <c r="G88" s="51"/>
      <c r="H88" s="51"/>
      <c r="I88" s="51"/>
      <c r="J88" s="51"/>
      <c r="K88" s="51"/>
      <c r="L88" s="34" t="s">
        <v>28</v>
      </c>
      <c r="M88" s="34" t="s">
        <v>22</v>
      </c>
      <c r="N88" s="55">
        <f t="shared" ref="N88" si="117">N151+N187</f>
        <v>0</v>
      </c>
      <c r="O88" s="55">
        <f t="shared" ref="O88:S88" si="118">O151+O187</f>
        <v>0</v>
      </c>
      <c r="P88" s="55">
        <f t="shared" si="118"/>
        <v>0</v>
      </c>
      <c r="Q88" s="55">
        <f t="shared" si="118"/>
        <v>0</v>
      </c>
      <c r="R88" s="55">
        <f t="shared" si="118"/>
        <v>0</v>
      </c>
      <c r="S88" s="55">
        <f t="shared" si="118"/>
        <v>0</v>
      </c>
      <c r="T88" s="39"/>
    </row>
    <row r="89" spans="1:20">
      <c r="A89" s="54"/>
      <c r="B89" s="59"/>
      <c r="C89" s="50"/>
      <c r="D89" s="51"/>
      <c r="E89" s="51"/>
      <c r="F89" s="51"/>
      <c r="G89" s="51"/>
      <c r="H89" s="51"/>
      <c r="I89" s="51"/>
      <c r="J89" s="51"/>
      <c r="K89" s="51"/>
      <c r="L89" s="34" t="s">
        <v>28</v>
      </c>
      <c r="M89" s="34" t="s">
        <v>23</v>
      </c>
      <c r="N89" s="55">
        <f t="shared" ref="N89" si="119">N152</f>
        <v>0</v>
      </c>
      <c r="O89" s="55">
        <f t="shared" ref="O89:S89" si="120">O152</f>
        <v>0</v>
      </c>
      <c r="P89" s="55">
        <f t="shared" si="120"/>
        <v>0</v>
      </c>
      <c r="Q89" s="55">
        <f t="shared" si="120"/>
        <v>0</v>
      </c>
      <c r="R89" s="55">
        <f t="shared" si="120"/>
        <v>0</v>
      </c>
      <c r="S89" s="55">
        <f t="shared" si="120"/>
        <v>0</v>
      </c>
      <c r="T89" s="39"/>
    </row>
    <row r="90" spans="1:20">
      <c r="A90" s="54" t="s">
        <v>36</v>
      </c>
      <c r="B90" s="59"/>
      <c r="C90" s="50"/>
      <c r="D90" s="51"/>
      <c r="E90" s="51"/>
      <c r="F90" s="51"/>
      <c r="G90" s="51"/>
      <c r="H90" s="51"/>
      <c r="I90" s="51"/>
      <c r="J90" s="51"/>
      <c r="K90" s="51"/>
      <c r="L90" s="51"/>
      <c r="M90" s="51"/>
      <c r="N90" s="62"/>
      <c r="O90" s="61"/>
      <c r="P90" s="62"/>
      <c r="Q90" s="62"/>
      <c r="R90" s="62"/>
      <c r="S90" s="62"/>
      <c r="T90" s="39"/>
    </row>
    <row r="91" spans="1:20" ht="67.5">
      <c r="A91" s="54" t="s">
        <v>366</v>
      </c>
      <c r="B91" s="45">
        <v>2002</v>
      </c>
      <c r="C91" s="50"/>
      <c r="D91" s="51"/>
      <c r="E91" s="51"/>
      <c r="F91" s="51"/>
      <c r="G91" s="51"/>
      <c r="H91" s="51"/>
      <c r="I91" s="51"/>
      <c r="J91" s="51"/>
      <c r="K91" s="51"/>
      <c r="L91" s="51"/>
      <c r="M91" s="51"/>
      <c r="N91" s="197">
        <v>0</v>
      </c>
      <c r="O91" s="48">
        <v>0</v>
      </c>
      <c r="P91" s="48">
        <v>0</v>
      </c>
      <c r="Q91" s="136">
        <v>0</v>
      </c>
      <c r="R91" s="136">
        <v>0</v>
      </c>
      <c r="S91" s="136">
        <v>0</v>
      </c>
      <c r="T91" s="39"/>
    </row>
    <row r="92" spans="1:20" ht="22.5">
      <c r="A92" s="54" t="s">
        <v>367</v>
      </c>
      <c r="B92" s="45">
        <v>2003</v>
      </c>
      <c r="C92" s="50"/>
      <c r="D92" s="51"/>
      <c r="E92" s="51"/>
      <c r="F92" s="51"/>
      <c r="G92" s="51"/>
      <c r="H92" s="51"/>
      <c r="I92" s="51"/>
      <c r="J92" s="51"/>
      <c r="K92" s="51"/>
      <c r="L92" s="51"/>
      <c r="M92" s="51"/>
      <c r="N92" s="197">
        <v>0</v>
      </c>
      <c r="O92" s="48">
        <v>0</v>
      </c>
      <c r="P92" s="48">
        <v>0</v>
      </c>
      <c r="Q92" s="136">
        <v>0</v>
      </c>
      <c r="R92" s="136">
        <v>0</v>
      </c>
      <c r="S92" s="136">
        <v>0</v>
      </c>
      <c r="T92" s="39"/>
    </row>
    <row r="93" spans="1:20" ht="33.75">
      <c r="A93" s="54" t="s">
        <v>368</v>
      </c>
      <c r="B93" s="45">
        <v>2004</v>
      </c>
      <c r="C93" s="50"/>
      <c r="D93" s="51"/>
      <c r="E93" s="51"/>
      <c r="F93" s="51"/>
      <c r="G93" s="51"/>
      <c r="H93" s="51"/>
      <c r="I93" s="51"/>
      <c r="J93" s="51"/>
      <c r="K93" s="51"/>
      <c r="L93" s="34"/>
      <c r="M93" s="34"/>
      <c r="N93" s="62">
        <f t="shared" ref="N93:S93" si="121">N94+N95+N96</f>
        <v>0</v>
      </c>
      <c r="O93" s="61">
        <f t="shared" si="121"/>
        <v>0</v>
      </c>
      <c r="P93" s="62">
        <f t="shared" si="121"/>
        <v>0</v>
      </c>
      <c r="Q93" s="62">
        <f t="shared" si="121"/>
        <v>0</v>
      </c>
      <c r="R93" s="62">
        <f t="shared" si="121"/>
        <v>0</v>
      </c>
      <c r="S93" s="62">
        <f t="shared" si="121"/>
        <v>0</v>
      </c>
      <c r="T93" s="39"/>
    </row>
    <row r="94" spans="1:20">
      <c r="A94" s="216"/>
      <c r="B94" s="215"/>
      <c r="C94" s="50"/>
      <c r="D94" s="51"/>
      <c r="E94" s="51"/>
      <c r="F94" s="51"/>
      <c r="G94" s="51"/>
      <c r="H94" s="51"/>
      <c r="I94" s="51"/>
      <c r="J94" s="51"/>
      <c r="K94" s="51"/>
      <c r="L94" s="141" t="s">
        <v>21</v>
      </c>
      <c r="M94" s="141" t="s">
        <v>29</v>
      </c>
      <c r="N94" s="62"/>
      <c r="O94" s="61"/>
      <c r="P94" s="62"/>
      <c r="Q94" s="62"/>
      <c r="R94" s="62"/>
      <c r="S94" s="62"/>
      <c r="T94" s="39"/>
    </row>
    <row r="95" spans="1:20">
      <c r="A95" s="216"/>
      <c r="B95" s="215"/>
      <c r="C95" s="50"/>
      <c r="D95" s="51"/>
      <c r="E95" s="51"/>
      <c r="F95" s="51"/>
      <c r="G95" s="51"/>
      <c r="H95" s="51"/>
      <c r="I95" s="51"/>
      <c r="J95" s="51"/>
      <c r="K95" s="51"/>
      <c r="L95" s="141" t="s">
        <v>24</v>
      </c>
      <c r="M95" s="141" t="s">
        <v>25</v>
      </c>
      <c r="N95" s="62"/>
      <c r="O95" s="61"/>
      <c r="P95" s="62"/>
      <c r="Q95" s="62"/>
      <c r="R95" s="62"/>
      <c r="S95" s="62"/>
      <c r="T95" s="39"/>
    </row>
    <row r="96" spans="1:20">
      <c r="A96" s="216"/>
      <c r="B96" s="215"/>
      <c r="C96" s="50"/>
      <c r="D96" s="51"/>
      <c r="E96" s="51"/>
      <c r="F96" s="51"/>
      <c r="G96" s="51"/>
      <c r="H96" s="51"/>
      <c r="I96" s="51"/>
      <c r="J96" s="51"/>
      <c r="K96" s="51"/>
      <c r="L96" s="141" t="s">
        <v>24</v>
      </c>
      <c r="M96" s="141" t="s">
        <v>34</v>
      </c>
      <c r="N96" s="62"/>
      <c r="O96" s="61"/>
      <c r="P96" s="62"/>
      <c r="Q96" s="62"/>
      <c r="R96" s="62"/>
      <c r="S96" s="62"/>
      <c r="T96" s="39"/>
    </row>
    <row r="97" spans="1:20" ht="67.5" customHeight="1">
      <c r="A97" s="306" t="s">
        <v>369</v>
      </c>
      <c r="B97" s="311">
        <v>2005</v>
      </c>
      <c r="C97" s="50"/>
      <c r="D97" s="51"/>
      <c r="E97" s="51"/>
      <c r="F97" s="51"/>
      <c r="G97" s="51"/>
      <c r="H97" s="51"/>
      <c r="I97" s="51"/>
      <c r="J97" s="51"/>
      <c r="K97" s="51"/>
      <c r="L97" s="312" t="s">
        <v>25</v>
      </c>
      <c r="M97" s="312" t="s">
        <v>22</v>
      </c>
      <c r="N97" s="313"/>
      <c r="O97" s="314"/>
      <c r="P97" s="313"/>
      <c r="Q97" s="313"/>
      <c r="R97" s="313"/>
      <c r="S97" s="313"/>
      <c r="T97" s="39"/>
    </row>
    <row r="98" spans="1:20">
      <c r="A98" s="306"/>
      <c r="B98" s="311"/>
      <c r="C98" s="50"/>
      <c r="D98" s="51"/>
      <c r="E98" s="51"/>
      <c r="F98" s="51"/>
      <c r="G98" s="51"/>
      <c r="H98" s="51"/>
      <c r="I98" s="51"/>
      <c r="J98" s="51"/>
      <c r="K98" s="51"/>
      <c r="L98" s="312"/>
      <c r="M98" s="312"/>
      <c r="N98" s="313"/>
      <c r="O98" s="314"/>
      <c r="P98" s="313"/>
      <c r="Q98" s="313"/>
      <c r="R98" s="313"/>
      <c r="S98" s="313"/>
      <c r="T98" s="39"/>
    </row>
    <row r="99" spans="1:20" ht="65.25" customHeight="1">
      <c r="A99" s="49" t="s">
        <v>370</v>
      </c>
      <c r="B99" s="45">
        <v>2006</v>
      </c>
      <c r="C99" s="50"/>
      <c r="D99" s="51"/>
      <c r="E99" s="51"/>
      <c r="F99" s="51"/>
      <c r="G99" s="51"/>
      <c r="H99" s="51"/>
      <c r="I99" s="51"/>
      <c r="J99" s="51"/>
      <c r="K99" s="51"/>
      <c r="L99" s="34"/>
      <c r="M99" s="34"/>
      <c r="N99" s="62"/>
      <c r="O99" s="61"/>
      <c r="P99" s="62"/>
      <c r="Q99" s="62"/>
      <c r="R99" s="62"/>
      <c r="S99" s="62"/>
      <c r="T99" s="39"/>
    </row>
    <row r="100" spans="1:20" ht="175.5" customHeight="1">
      <c r="A100" s="54" t="s">
        <v>371</v>
      </c>
      <c r="B100" s="45">
        <v>2007</v>
      </c>
      <c r="C100" s="50"/>
      <c r="D100" s="51"/>
      <c r="E100" s="51"/>
      <c r="F100" s="51"/>
      <c r="G100" s="51"/>
      <c r="H100" s="51"/>
      <c r="I100" s="51"/>
      <c r="J100" s="51"/>
      <c r="K100" s="51"/>
      <c r="L100" s="34" t="s">
        <v>24</v>
      </c>
      <c r="M100" s="34" t="s">
        <v>30</v>
      </c>
      <c r="N100" s="62"/>
      <c r="O100" s="61"/>
      <c r="P100" s="62"/>
      <c r="Q100" s="62"/>
      <c r="R100" s="62"/>
      <c r="S100" s="62"/>
      <c r="T100" s="39"/>
    </row>
    <row r="101" spans="1:20" ht="135" customHeight="1">
      <c r="A101" s="276" t="s">
        <v>372</v>
      </c>
      <c r="B101" s="311">
        <v>2008</v>
      </c>
      <c r="C101" s="317"/>
      <c r="D101" s="315"/>
      <c r="E101" s="315"/>
      <c r="F101" s="315"/>
      <c r="G101" s="315"/>
      <c r="H101" s="315"/>
      <c r="I101" s="315"/>
      <c r="J101" s="315"/>
      <c r="K101" s="315"/>
      <c r="L101" s="51"/>
      <c r="M101" s="51"/>
      <c r="N101" s="55">
        <f t="shared" ref="N101" si="122">N102+N103</f>
        <v>0</v>
      </c>
      <c r="O101" s="55">
        <f t="shared" ref="O101:S101" si="123">O102+O103</f>
        <v>0</v>
      </c>
      <c r="P101" s="55">
        <f t="shared" si="123"/>
        <v>0</v>
      </c>
      <c r="Q101" s="55">
        <f t="shared" si="123"/>
        <v>0</v>
      </c>
      <c r="R101" s="55">
        <f t="shared" si="123"/>
        <v>0</v>
      </c>
      <c r="S101" s="55">
        <f t="shared" si="123"/>
        <v>0</v>
      </c>
      <c r="T101" s="39"/>
    </row>
    <row r="102" spans="1:20">
      <c r="A102" s="276"/>
      <c r="B102" s="311"/>
      <c r="C102" s="317"/>
      <c r="D102" s="315"/>
      <c r="E102" s="315"/>
      <c r="F102" s="315"/>
      <c r="G102" s="315"/>
      <c r="H102" s="315"/>
      <c r="I102" s="315"/>
      <c r="J102" s="315"/>
      <c r="K102" s="315"/>
      <c r="L102" s="34" t="s">
        <v>25</v>
      </c>
      <c r="M102" s="34" t="s">
        <v>21</v>
      </c>
      <c r="N102" s="62"/>
      <c r="O102" s="61"/>
      <c r="P102" s="62"/>
      <c r="Q102" s="62"/>
      <c r="R102" s="62"/>
      <c r="S102" s="62"/>
      <c r="T102" s="39"/>
    </row>
    <row r="103" spans="1:20">
      <c r="A103" s="276"/>
      <c r="B103" s="311"/>
      <c r="C103" s="317"/>
      <c r="D103" s="315"/>
      <c r="E103" s="315"/>
      <c r="F103" s="315"/>
      <c r="G103" s="315"/>
      <c r="H103" s="315"/>
      <c r="I103" s="315"/>
      <c r="J103" s="315"/>
      <c r="K103" s="315"/>
      <c r="L103" s="34" t="s">
        <v>25</v>
      </c>
      <c r="M103" s="34" t="s">
        <v>25</v>
      </c>
      <c r="N103" s="62"/>
      <c r="O103" s="61"/>
      <c r="P103" s="62"/>
      <c r="Q103" s="62"/>
      <c r="R103" s="62"/>
      <c r="S103" s="62"/>
      <c r="T103" s="39"/>
    </row>
    <row r="104" spans="1:20" ht="68.25" customHeight="1">
      <c r="A104" s="276" t="s">
        <v>373</v>
      </c>
      <c r="B104" s="311">
        <v>2009</v>
      </c>
      <c r="C104" s="317"/>
      <c r="D104" s="315"/>
      <c r="E104" s="315"/>
      <c r="F104" s="315"/>
      <c r="G104" s="315"/>
      <c r="H104" s="315"/>
      <c r="I104" s="315"/>
      <c r="J104" s="315"/>
      <c r="K104" s="315"/>
      <c r="L104" s="34"/>
      <c r="M104" s="34"/>
      <c r="N104" s="62">
        <f t="shared" ref="N104" si="124">N105+N106</f>
        <v>0</v>
      </c>
      <c r="O104" s="61">
        <f t="shared" ref="O104:S104" si="125">O105+O106</f>
        <v>0</v>
      </c>
      <c r="P104" s="62">
        <f t="shared" si="125"/>
        <v>0</v>
      </c>
      <c r="Q104" s="62">
        <f t="shared" si="125"/>
        <v>0</v>
      </c>
      <c r="R104" s="62">
        <f t="shared" si="125"/>
        <v>0</v>
      </c>
      <c r="S104" s="62">
        <f t="shared" si="125"/>
        <v>0</v>
      </c>
      <c r="T104" s="39"/>
    </row>
    <row r="105" spans="1:20" ht="21" customHeight="1">
      <c r="A105" s="276"/>
      <c r="B105" s="311"/>
      <c r="C105" s="317"/>
      <c r="D105" s="315"/>
      <c r="E105" s="315"/>
      <c r="F105" s="315"/>
      <c r="G105" s="315"/>
      <c r="H105" s="315"/>
      <c r="I105" s="315"/>
      <c r="J105" s="315"/>
      <c r="K105" s="315"/>
      <c r="L105" s="34" t="s">
        <v>21</v>
      </c>
      <c r="M105" s="34" t="s">
        <v>29</v>
      </c>
      <c r="N105" s="62"/>
      <c r="O105" s="61"/>
      <c r="P105" s="62"/>
      <c r="Q105" s="62"/>
      <c r="R105" s="62"/>
      <c r="S105" s="62"/>
      <c r="T105" s="39"/>
    </row>
    <row r="106" spans="1:20" ht="22.5" customHeight="1">
      <c r="A106" s="276"/>
      <c r="B106" s="311"/>
      <c r="C106" s="317"/>
      <c r="D106" s="315"/>
      <c r="E106" s="315"/>
      <c r="F106" s="315"/>
      <c r="G106" s="315"/>
      <c r="H106" s="315"/>
      <c r="I106" s="315"/>
      <c r="J106" s="315"/>
      <c r="K106" s="315"/>
      <c r="L106" s="34" t="s">
        <v>24</v>
      </c>
      <c r="M106" s="34" t="s">
        <v>33</v>
      </c>
      <c r="N106" s="62"/>
      <c r="O106" s="61"/>
      <c r="P106" s="62"/>
      <c r="Q106" s="62"/>
      <c r="R106" s="62"/>
      <c r="S106" s="62"/>
      <c r="T106" s="39"/>
    </row>
    <row r="107" spans="1:20" ht="174.75" customHeight="1">
      <c r="A107" s="318" t="s">
        <v>374</v>
      </c>
      <c r="B107" s="311">
        <v>2010</v>
      </c>
      <c r="C107" s="50"/>
      <c r="D107" s="51"/>
      <c r="E107" s="51"/>
      <c r="F107" s="51"/>
      <c r="G107" s="51"/>
      <c r="H107" s="51"/>
      <c r="I107" s="51"/>
      <c r="J107" s="51"/>
      <c r="K107" s="51"/>
      <c r="L107" s="51"/>
      <c r="M107" s="51"/>
      <c r="N107" s="55">
        <f t="shared" ref="N107" si="126">N108+N109+N110+N111</f>
        <v>0</v>
      </c>
      <c r="O107" s="55">
        <f t="shared" ref="O107:S107" si="127">O108+O109+O110+O111</f>
        <v>0</v>
      </c>
      <c r="P107" s="55">
        <f t="shared" si="127"/>
        <v>0</v>
      </c>
      <c r="Q107" s="55">
        <f t="shared" si="127"/>
        <v>0</v>
      </c>
      <c r="R107" s="55">
        <f t="shared" si="127"/>
        <v>0</v>
      </c>
      <c r="S107" s="55">
        <f t="shared" si="127"/>
        <v>0</v>
      </c>
      <c r="T107" s="39"/>
    </row>
    <row r="108" spans="1:20">
      <c r="A108" s="318"/>
      <c r="B108" s="311"/>
      <c r="C108" s="50"/>
      <c r="D108" s="51"/>
      <c r="E108" s="51"/>
      <c r="F108" s="51"/>
      <c r="G108" s="51"/>
      <c r="H108" s="51"/>
      <c r="I108" s="51"/>
      <c r="J108" s="51"/>
      <c r="K108" s="51"/>
      <c r="L108" s="34" t="s">
        <v>21</v>
      </c>
      <c r="M108" s="34" t="s">
        <v>29</v>
      </c>
      <c r="N108" s="62"/>
      <c r="O108" s="61"/>
      <c r="P108" s="62"/>
      <c r="Q108" s="62"/>
      <c r="R108" s="62"/>
      <c r="S108" s="62"/>
      <c r="T108" s="39"/>
    </row>
    <row r="109" spans="1:20">
      <c r="A109" s="318"/>
      <c r="B109" s="311"/>
      <c r="C109" s="50"/>
      <c r="D109" s="51"/>
      <c r="E109" s="51"/>
      <c r="F109" s="51"/>
      <c r="G109" s="51"/>
      <c r="H109" s="51"/>
      <c r="I109" s="51"/>
      <c r="J109" s="51"/>
      <c r="K109" s="51"/>
      <c r="L109" s="34" t="s">
        <v>23</v>
      </c>
      <c r="M109" s="34" t="s">
        <v>32</v>
      </c>
      <c r="N109" s="62"/>
      <c r="O109" s="61"/>
      <c r="P109" s="62"/>
      <c r="Q109" s="62"/>
      <c r="R109" s="62"/>
      <c r="S109" s="62"/>
      <c r="T109" s="39"/>
    </row>
    <row r="110" spans="1:20">
      <c r="A110" s="318"/>
      <c r="B110" s="311"/>
      <c r="C110" s="50"/>
      <c r="D110" s="51"/>
      <c r="E110" s="51"/>
      <c r="F110" s="51"/>
      <c r="G110" s="51"/>
      <c r="H110" s="51"/>
      <c r="I110" s="51"/>
      <c r="J110" s="51"/>
      <c r="K110" s="51"/>
      <c r="L110" s="34" t="s">
        <v>24</v>
      </c>
      <c r="M110" s="34" t="s">
        <v>34</v>
      </c>
      <c r="N110" s="62"/>
      <c r="O110" s="61"/>
      <c r="P110" s="62"/>
      <c r="Q110" s="62"/>
      <c r="R110" s="62"/>
      <c r="S110" s="62"/>
      <c r="T110" s="39"/>
    </row>
    <row r="111" spans="1:20">
      <c r="A111" s="318"/>
      <c r="B111" s="311"/>
      <c r="C111" s="50"/>
      <c r="D111" s="51"/>
      <c r="E111" s="51"/>
      <c r="F111" s="51"/>
      <c r="G111" s="51"/>
      <c r="H111" s="51"/>
      <c r="I111" s="51"/>
      <c r="J111" s="51"/>
      <c r="K111" s="51"/>
      <c r="L111" s="34" t="s">
        <v>27</v>
      </c>
      <c r="M111" s="34" t="s">
        <v>30</v>
      </c>
      <c r="N111" s="62"/>
      <c r="O111" s="61"/>
      <c r="P111" s="62"/>
      <c r="Q111" s="62"/>
      <c r="R111" s="62"/>
      <c r="S111" s="62"/>
      <c r="T111" s="39"/>
    </row>
    <row r="112" spans="1:20" ht="145.5" customHeight="1">
      <c r="A112" s="54" t="s">
        <v>375</v>
      </c>
      <c r="B112" s="45">
        <v>2011</v>
      </c>
      <c r="C112" s="50"/>
      <c r="D112" s="51"/>
      <c r="E112" s="51"/>
      <c r="F112" s="51"/>
      <c r="G112" s="51"/>
      <c r="H112" s="51"/>
      <c r="I112" s="51"/>
      <c r="J112" s="51"/>
      <c r="K112" s="51"/>
      <c r="L112" s="51"/>
      <c r="M112" s="51"/>
      <c r="N112" s="197">
        <v>0</v>
      </c>
      <c r="O112" s="48">
        <v>0</v>
      </c>
      <c r="P112" s="48">
        <v>0</v>
      </c>
      <c r="Q112" s="136">
        <v>0</v>
      </c>
      <c r="R112" s="136">
        <v>0</v>
      </c>
      <c r="S112" s="136">
        <v>0</v>
      </c>
      <c r="T112" s="39"/>
    </row>
    <row r="113" spans="1:20" ht="36.75" customHeight="1">
      <c r="A113" s="318" t="s">
        <v>376</v>
      </c>
      <c r="B113" s="319">
        <v>2012</v>
      </c>
      <c r="C113" s="317"/>
      <c r="D113" s="315"/>
      <c r="E113" s="315"/>
      <c r="F113" s="315"/>
      <c r="G113" s="315"/>
      <c r="H113" s="315"/>
      <c r="I113" s="315"/>
      <c r="J113" s="315"/>
      <c r="K113" s="315"/>
      <c r="L113" s="51"/>
      <c r="M113" s="51"/>
      <c r="N113" s="197">
        <f t="shared" ref="N113" si="128">SUM(N114:N128)</f>
        <v>6174.7</v>
      </c>
      <c r="O113" s="48">
        <f t="shared" ref="O113:S113" si="129">SUM(O114:O128)</f>
        <v>5857.8</v>
      </c>
      <c r="P113" s="48">
        <f t="shared" si="129"/>
        <v>5685.4999999999991</v>
      </c>
      <c r="Q113" s="136">
        <f t="shared" si="129"/>
        <v>17816.099999999999</v>
      </c>
      <c r="R113" s="136">
        <f t="shared" si="129"/>
        <v>17816.099999999999</v>
      </c>
      <c r="S113" s="136">
        <f t="shared" si="129"/>
        <v>17816.099999999999</v>
      </c>
      <c r="T113" s="39"/>
    </row>
    <row r="114" spans="1:20">
      <c r="A114" s="318"/>
      <c r="B114" s="319"/>
      <c r="C114" s="317"/>
      <c r="D114" s="315"/>
      <c r="E114" s="315"/>
      <c r="F114" s="315"/>
      <c r="G114" s="315"/>
      <c r="H114" s="315"/>
      <c r="I114" s="315"/>
      <c r="J114" s="315"/>
      <c r="K114" s="315"/>
      <c r="L114" s="34" t="s">
        <v>21</v>
      </c>
      <c r="M114" s="34" t="s">
        <v>28</v>
      </c>
      <c r="N114" s="67"/>
      <c r="O114" s="62"/>
      <c r="P114" s="67"/>
      <c r="Q114" s="62"/>
      <c r="R114" s="62"/>
      <c r="S114" s="62"/>
      <c r="T114" s="39"/>
    </row>
    <row r="115" spans="1:20">
      <c r="A115" s="318"/>
      <c r="B115" s="319"/>
      <c r="C115" s="317"/>
      <c r="D115" s="315"/>
      <c r="E115" s="315"/>
      <c r="F115" s="315"/>
      <c r="G115" s="315"/>
      <c r="H115" s="315"/>
      <c r="I115" s="315"/>
      <c r="J115" s="315"/>
      <c r="K115" s="315"/>
      <c r="L115" s="34" t="s">
        <v>21</v>
      </c>
      <c r="M115" s="34" t="s">
        <v>29</v>
      </c>
      <c r="N115" s="195">
        <v>270</v>
      </c>
      <c r="O115" s="62">
        <v>173.1</v>
      </c>
      <c r="P115" s="195">
        <v>103.4</v>
      </c>
      <c r="Q115" s="62"/>
      <c r="R115" s="62"/>
      <c r="S115" s="62"/>
      <c r="T115" s="39"/>
    </row>
    <row r="116" spans="1:20">
      <c r="A116" s="318"/>
      <c r="B116" s="319"/>
      <c r="C116" s="317"/>
      <c r="D116" s="315"/>
      <c r="E116" s="315"/>
      <c r="F116" s="315"/>
      <c r="G116" s="315"/>
      <c r="H116" s="315"/>
      <c r="I116" s="315"/>
      <c r="J116" s="315"/>
      <c r="K116" s="315"/>
      <c r="L116" s="34" t="s">
        <v>23</v>
      </c>
      <c r="M116" s="34" t="s">
        <v>30</v>
      </c>
      <c r="N116" s="62"/>
      <c r="O116" s="62"/>
      <c r="P116" s="62"/>
      <c r="Q116" s="62"/>
      <c r="R116" s="62"/>
      <c r="S116" s="62"/>
      <c r="T116" s="39"/>
    </row>
    <row r="117" spans="1:20">
      <c r="A117" s="318"/>
      <c r="B117" s="319"/>
      <c r="C117" s="317"/>
      <c r="D117" s="315"/>
      <c r="E117" s="315"/>
      <c r="F117" s="315"/>
      <c r="G117" s="315"/>
      <c r="H117" s="315"/>
      <c r="I117" s="315"/>
      <c r="J117" s="315"/>
      <c r="K117" s="315"/>
      <c r="L117" s="34" t="s">
        <v>23</v>
      </c>
      <c r="M117" s="34" t="s">
        <v>31</v>
      </c>
      <c r="N117" s="67">
        <f>290+3751.7+1643+220</f>
        <v>5904.7</v>
      </c>
      <c r="O117" s="62">
        <f>290+3751.7+1643</f>
        <v>5684.7</v>
      </c>
      <c r="P117" s="67">
        <f>260+4679.4+642.7</f>
        <v>5582.0999999999995</v>
      </c>
      <c r="Q117" s="62">
        <f>5615.3+12200.8</f>
        <v>17816.099999999999</v>
      </c>
      <c r="R117" s="62">
        <f>5615.3+12200.8</f>
        <v>17816.099999999999</v>
      </c>
      <c r="S117" s="62">
        <f>5615.3+12200.8</f>
        <v>17816.099999999999</v>
      </c>
      <c r="T117" s="39"/>
    </row>
    <row r="118" spans="1:20">
      <c r="A118" s="318"/>
      <c r="B118" s="319"/>
      <c r="C118" s="317"/>
      <c r="D118" s="315"/>
      <c r="E118" s="315"/>
      <c r="F118" s="315"/>
      <c r="G118" s="315"/>
      <c r="H118" s="315"/>
      <c r="I118" s="315"/>
      <c r="J118" s="315"/>
      <c r="K118" s="315"/>
      <c r="L118" s="34" t="s">
        <v>24</v>
      </c>
      <c r="M118" s="34" t="s">
        <v>33</v>
      </c>
      <c r="N118" s="62"/>
      <c r="O118" s="62"/>
      <c r="P118" s="62"/>
      <c r="Q118" s="62"/>
      <c r="R118" s="62"/>
      <c r="S118" s="62"/>
      <c r="T118" s="39"/>
    </row>
    <row r="119" spans="1:20">
      <c r="A119" s="318"/>
      <c r="B119" s="319"/>
      <c r="C119" s="317"/>
      <c r="D119" s="315"/>
      <c r="E119" s="315"/>
      <c r="F119" s="315"/>
      <c r="G119" s="315"/>
      <c r="H119" s="315"/>
      <c r="I119" s="315"/>
      <c r="J119" s="315"/>
      <c r="K119" s="315"/>
      <c r="L119" s="34" t="s">
        <v>24</v>
      </c>
      <c r="M119" s="34" t="s">
        <v>30</v>
      </c>
      <c r="N119" s="62"/>
      <c r="O119" s="63"/>
      <c r="P119" s="62"/>
      <c r="Q119" s="62"/>
      <c r="R119" s="62"/>
      <c r="S119" s="62"/>
      <c r="T119" s="39"/>
    </row>
    <row r="120" spans="1:20">
      <c r="A120" s="318"/>
      <c r="B120" s="319"/>
      <c r="C120" s="317"/>
      <c r="D120" s="315"/>
      <c r="E120" s="315"/>
      <c r="F120" s="315"/>
      <c r="G120" s="315"/>
      <c r="H120" s="315"/>
      <c r="I120" s="315"/>
      <c r="J120" s="315"/>
      <c r="K120" s="315"/>
      <c r="L120" s="34" t="s">
        <v>25</v>
      </c>
      <c r="M120" s="34" t="s">
        <v>21</v>
      </c>
      <c r="N120" s="62"/>
      <c r="O120" s="63"/>
      <c r="P120" s="62"/>
      <c r="Q120" s="62"/>
      <c r="R120" s="62"/>
      <c r="S120" s="62"/>
      <c r="T120" s="39"/>
    </row>
    <row r="121" spans="1:20">
      <c r="A121" s="318"/>
      <c r="B121" s="319"/>
      <c r="C121" s="317"/>
      <c r="D121" s="315"/>
      <c r="E121" s="315"/>
      <c r="F121" s="315"/>
      <c r="G121" s="315"/>
      <c r="H121" s="315"/>
      <c r="I121" s="315"/>
      <c r="J121" s="315"/>
      <c r="K121" s="315"/>
      <c r="L121" s="34" t="s">
        <v>25</v>
      </c>
      <c r="M121" s="34" t="s">
        <v>22</v>
      </c>
      <c r="N121" s="62"/>
      <c r="O121" s="63"/>
      <c r="P121" s="62"/>
      <c r="Q121" s="62"/>
      <c r="R121" s="62"/>
      <c r="S121" s="62"/>
      <c r="T121" s="39"/>
    </row>
    <row r="122" spans="1:20">
      <c r="A122" s="318"/>
      <c r="B122" s="319"/>
      <c r="C122" s="317"/>
      <c r="D122" s="315"/>
      <c r="E122" s="315"/>
      <c r="F122" s="315"/>
      <c r="G122" s="315"/>
      <c r="H122" s="315"/>
      <c r="I122" s="315"/>
      <c r="J122" s="315"/>
      <c r="K122" s="315"/>
      <c r="L122" s="34" t="s">
        <v>25</v>
      </c>
      <c r="M122" s="34" t="s">
        <v>23</v>
      </c>
      <c r="N122" s="62"/>
      <c r="O122" s="63"/>
      <c r="P122" s="62"/>
      <c r="Q122" s="62"/>
      <c r="R122" s="62"/>
      <c r="S122" s="62"/>
      <c r="T122" s="39"/>
    </row>
    <row r="123" spans="1:20">
      <c r="A123" s="318"/>
      <c r="B123" s="319"/>
      <c r="C123" s="317"/>
      <c r="D123" s="315"/>
      <c r="E123" s="315"/>
      <c r="F123" s="315"/>
      <c r="G123" s="315"/>
      <c r="H123" s="315"/>
      <c r="I123" s="315"/>
      <c r="J123" s="315"/>
      <c r="K123" s="315"/>
      <c r="L123" s="34" t="s">
        <v>26</v>
      </c>
      <c r="M123" s="34" t="s">
        <v>22</v>
      </c>
      <c r="N123" s="62"/>
      <c r="O123" s="63"/>
      <c r="P123" s="62"/>
      <c r="Q123" s="62"/>
      <c r="R123" s="62"/>
      <c r="S123" s="62"/>
      <c r="T123" s="39"/>
    </row>
    <row r="124" spans="1:20">
      <c r="A124" s="318"/>
      <c r="B124" s="319"/>
      <c r="C124" s="317"/>
      <c r="D124" s="315"/>
      <c r="E124" s="315"/>
      <c r="F124" s="315"/>
      <c r="G124" s="315"/>
      <c r="H124" s="315"/>
      <c r="I124" s="315"/>
      <c r="J124" s="315"/>
      <c r="K124" s="315"/>
      <c r="L124" s="34" t="s">
        <v>26</v>
      </c>
      <c r="M124" s="34" t="s">
        <v>23</v>
      </c>
      <c r="N124" s="62"/>
      <c r="O124" s="63"/>
      <c r="P124" s="62"/>
      <c r="Q124" s="62"/>
      <c r="R124" s="62"/>
      <c r="S124" s="62"/>
      <c r="T124" s="39"/>
    </row>
    <row r="125" spans="1:20">
      <c r="A125" s="318"/>
      <c r="B125" s="319"/>
      <c r="C125" s="317"/>
      <c r="D125" s="315"/>
      <c r="E125" s="315"/>
      <c r="F125" s="315"/>
      <c r="G125" s="315"/>
      <c r="H125" s="315"/>
      <c r="I125" s="315"/>
      <c r="J125" s="315"/>
      <c r="K125" s="315"/>
      <c r="L125" s="34" t="s">
        <v>26</v>
      </c>
      <c r="M125" s="34" t="s">
        <v>25</v>
      </c>
      <c r="N125" s="62"/>
      <c r="O125" s="63"/>
      <c r="P125" s="62"/>
      <c r="Q125" s="62"/>
      <c r="R125" s="62"/>
      <c r="S125" s="62"/>
      <c r="T125" s="39"/>
    </row>
    <row r="126" spans="1:20">
      <c r="A126" s="318"/>
      <c r="B126" s="319"/>
      <c r="C126" s="317"/>
      <c r="D126" s="315"/>
      <c r="E126" s="315"/>
      <c r="F126" s="315"/>
      <c r="G126" s="315"/>
      <c r="H126" s="315"/>
      <c r="I126" s="315"/>
      <c r="J126" s="315"/>
      <c r="K126" s="315"/>
      <c r="L126" s="34" t="s">
        <v>27</v>
      </c>
      <c r="M126" s="34" t="s">
        <v>22</v>
      </c>
      <c r="N126" s="62"/>
      <c r="O126" s="63"/>
      <c r="P126" s="62"/>
      <c r="Q126" s="62"/>
      <c r="R126" s="62"/>
      <c r="S126" s="62"/>
      <c r="T126" s="39"/>
    </row>
    <row r="127" spans="1:20">
      <c r="A127" s="318"/>
      <c r="B127" s="319"/>
      <c r="C127" s="317"/>
      <c r="D127" s="315"/>
      <c r="E127" s="315"/>
      <c r="F127" s="315"/>
      <c r="G127" s="315"/>
      <c r="H127" s="315"/>
      <c r="I127" s="315"/>
      <c r="J127" s="315"/>
      <c r="K127" s="315"/>
      <c r="L127" s="34" t="s">
        <v>27</v>
      </c>
      <c r="M127" s="34" t="s">
        <v>27</v>
      </c>
      <c r="N127" s="62"/>
      <c r="O127" s="63"/>
      <c r="P127" s="62"/>
      <c r="Q127" s="62"/>
      <c r="R127" s="62"/>
      <c r="S127" s="62"/>
      <c r="T127" s="39"/>
    </row>
    <row r="128" spans="1:20">
      <c r="A128" s="318"/>
      <c r="B128" s="319"/>
      <c r="C128" s="317"/>
      <c r="D128" s="315"/>
      <c r="E128" s="315"/>
      <c r="F128" s="315"/>
      <c r="G128" s="315"/>
      <c r="H128" s="315"/>
      <c r="I128" s="315"/>
      <c r="J128" s="315"/>
      <c r="K128" s="315"/>
      <c r="L128" s="34" t="s">
        <v>33</v>
      </c>
      <c r="M128" s="34" t="s">
        <v>21</v>
      </c>
      <c r="N128" s="62"/>
      <c r="O128" s="63"/>
      <c r="P128" s="62"/>
      <c r="Q128" s="62"/>
      <c r="R128" s="62"/>
      <c r="S128" s="62"/>
      <c r="T128" s="39"/>
    </row>
    <row r="129" spans="1:20" ht="33.75">
      <c r="A129" s="54" t="s">
        <v>377</v>
      </c>
      <c r="B129" s="45">
        <v>2013</v>
      </c>
      <c r="C129" s="50"/>
      <c r="D129" s="51"/>
      <c r="E129" s="51"/>
      <c r="F129" s="51"/>
      <c r="G129" s="51"/>
      <c r="H129" s="51"/>
      <c r="I129" s="51"/>
      <c r="J129" s="51"/>
      <c r="K129" s="51"/>
      <c r="L129" s="51"/>
      <c r="M129" s="51"/>
      <c r="N129" s="197">
        <f t="shared" ref="N129:S129" si="130">N130</f>
        <v>0</v>
      </c>
      <c r="O129" s="134">
        <f t="shared" si="130"/>
        <v>0</v>
      </c>
      <c r="P129" s="134">
        <f t="shared" si="130"/>
        <v>0</v>
      </c>
      <c r="Q129" s="136">
        <f t="shared" si="130"/>
        <v>0</v>
      </c>
      <c r="R129" s="136">
        <f t="shared" si="130"/>
        <v>0</v>
      </c>
      <c r="S129" s="136">
        <f t="shared" si="130"/>
        <v>0</v>
      </c>
      <c r="T129" s="39"/>
    </row>
    <row r="130" spans="1:20">
      <c r="A130" s="132"/>
      <c r="B130" s="131"/>
      <c r="C130" s="50"/>
      <c r="D130" s="51"/>
      <c r="E130" s="51"/>
      <c r="F130" s="51"/>
      <c r="G130" s="51"/>
      <c r="H130" s="51"/>
      <c r="I130" s="51"/>
      <c r="J130" s="51"/>
      <c r="K130" s="51"/>
      <c r="L130" s="133" t="s">
        <v>23</v>
      </c>
      <c r="M130" s="133" t="s">
        <v>32</v>
      </c>
      <c r="N130" s="197"/>
      <c r="O130" s="134"/>
      <c r="P130" s="134"/>
      <c r="Q130" s="136"/>
      <c r="R130" s="136"/>
      <c r="S130" s="136"/>
      <c r="T130" s="39"/>
    </row>
    <row r="131" spans="1:20" ht="56.25">
      <c r="A131" s="54" t="s">
        <v>378</v>
      </c>
      <c r="B131" s="45">
        <v>2014</v>
      </c>
      <c r="C131" s="50"/>
      <c r="D131" s="51"/>
      <c r="E131" s="51"/>
      <c r="F131" s="51"/>
      <c r="G131" s="51"/>
      <c r="H131" s="51"/>
      <c r="I131" s="51"/>
      <c r="J131" s="51"/>
      <c r="K131" s="51"/>
      <c r="L131" s="51"/>
      <c r="M131" s="51"/>
      <c r="N131" s="197">
        <v>0</v>
      </c>
      <c r="O131" s="48">
        <v>0</v>
      </c>
      <c r="P131" s="48">
        <v>0</v>
      </c>
      <c r="Q131" s="136">
        <v>0</v>
      </c>
      <c r="R131" s="136">
        <v>0</v>
      </c>
      <c r="S131" s="136">
        <v>0</v>
      </c>
      <c r="T131" s="39"/>
    </row>
    <row r="132" spans="1:20" ht="67.5">
      <c r="A132" s="54" t="s">
        <v>379</v>
      </c>
      <c r="B132" s="45">
        <v>2015</v>
      </c>
      <c r="C132" s="50"/>
      <c r="D132" s="51"/>
      <c r="E132" s="51"/>
      <c r="F132" s="51"/>
      <c r="G132" s="51"/>
      <c r="H132" s="51"/>
      <c r="I132" s="51"/>
      <c r="J132" s="51"/>
      <c r="K132" s="51"/>
      <c r="L132" s="51"/>
      <c r="M132" s="51"/>
      <c r="N132" s="197">
        <v>0</v>
      </c>
      <c r="O132" s="48">
        <v>0</v>
      </c>
      <c r="P132" s="48">
        <v>0</v>
      </c>
      <c r="Q132" s="136">
        <v>0</v>
      </c>
      <c r="R132" s="136">
        <v>0</v>
      </c>
      <c r="S132" s="136">
        <v>0</v>
      </c>
      <c r="T132" s="39"/>
    </row>
    <row r="133" spans="1:20" ht="22.5">
      <c r="A133" s="54" t="s">
        <v>380</v>
      </c>
      <c r="B133" s="45">
        <v>2016</v>
      </c>
      <c r="C133" s="50"/>
      <c r="D133" s="51"/>
      <c r="E133" s="51"/>
      <c r="F133" s="51"/>
      <c r="G133" s="51"/>
      <c r="H133" s="51"/>
      <c r="I133" s="51"/>
      <c r="J133" s="51"/>
      <c r="K133" s="51"/>
      <c r="L133" s="34" t="s">
        <v>23</v>
      </c>
      <c r="M133" s="34" t="s">
        <v>31</v>
      </c>
      <c r="N133" s="67"/>
      <c r="O133" s="62"/>
      <c r="P133" s="67"/>
      <c r="Q133" s="62"/>
      <c r="R133" s="62"/>
      <c r="S133" s="62"/>
      <c r="T133" s="39"/>
    </row>
    <row r="134" spans="1:20" ht="12.75" customHeight="1">
      <c r="A134" s="276" t="s">
        <v>381</v>
      </c>
      <c r="B134" s="311">
        <v>2017</v>
      </c>
      <c r="C134" s="317"/>
      <c r="D134" s="315"/>
      <c r="E134" s="315"/>
      <c r="F134" s="315"/>
      <c r="G134" s="315"/>
      <c r="H134" s="315"/>
      <c r="I134" s="315"/>
      <c r="J134" s="315"/>
      <c r="K134" s="315"/>
      <c r="L134" s="34"/>
      <c r="M134" s="34"/>
      <c r="N134" s="62">
        <f t="shared" ref="N134" si="131">N135+N136</f>
        <v>0</v>
      </c>
      <c r="O134" s="61">
        <f t="shared" ref="O134:S134" si="132">O135+O136</f>
        <v>0</v>
      </c>
      <c r="P134" s="62">
        <f t="shared" si="132"/>
        <v>0</v>
      </c>
      <c r="Q134" s="62">
        <f t="shared" si="132"/>
        <v>0</v>
      </c>
      <c r="R134" s="62">
        <f t="shared" si="132"/>
        <v>0</v>
      </c>
      <c r="S134" s="62">
        <f t="shared" si="132"/>
        <v>0</v>
      </c>
      <c r="T134" s="39"/>
    </row>
    <row r="135" spans="1:20" ht="42.75" customHeight="1">
      <c r="A135" s="276"/>
      <c r="B135" s="311"/>
      <c r="C135" s="317"/>
      <c r="D135" s="315"/>
      <c r="E135" s="315"/>
      <c r="F135" s="315"/>
      <c r="G135" s="315"/>
      <c r="H135" s="315"/>
      <c r="I135" s="315"/>
      <c r="J135" s="315"/>
      <c r="K135" s="315"/>
      <c r="L135" s="34" t="s">
        <v>26</v>
      </c>
      <c r="M135" s="34" t="s">
        <v>23</v>
      </c>
      <c r="N135" s="62"/>
      <c r="O135" s="61"/>
      <c r="P135" s="62"/>
      <c r="Q135" s="62"/>
      <c r="R135" s="62"/>
      <c r="S135" s="62"/>
      <c r="T135" s="39"/>
    </row>
    <row r="136" spans="1:20" ht="42.75" customHeight="1">
      <c r="A136" s="276"/>
      <c r="B136" s="311"/>
      <c r="C136" s="317"/>
      <c r="D136" s="315"/>
      <c r="E136" s="315"/>
      <c r="F136" s="315"/>
      <c r="G136" s="315"/>
      <c r="H136" s="315"/>
      <c r="I136" s="315"/>
      <c r="J136" s="315"/>
      <c r="K136" s="315"/>
      <c r="L136" s="34" t="s">
        <v>26</v>
      </c>
      <c r="M136" s="34" t="s">
        <v>25</v>
      </c>
      <c r="N136" s="62"/>
      <c r="O136" s="61"/>
      <c r="P136" s="62"/>
      <c r="Q136" s="62"/>
      <c r="R136" s="62"/>
      <c r="S136" s="62"/>
      <c r="T136" s="39"/>
    </row>
    <row r="137" spans="1:20" ht="225.75" customHeight="1">
      <c r="A137" s="320" t="s">
        <v>382</v>
      </c>
      <c r="B137" s="311">
        <v>2018</v>
      </c>
      <c r="C137" s="317"/>
      <c r="D137" s="315"/>
      <c r="E137" s="315"/>
      <c r="F137" s="315"/>
      <c r="G137" s="315"/>
      <c r="H137" s="315"/>
      <c r="I137" s="315"/>
      <c r="J137" s="315"/>
      <c r="K137" s="315"/>
      <c r="L137" s="51"/>
      <c r="M137" s="51"/>
      <c r="N137" s="55">
        <f t="shared" ref="N137" si="133">SUM(N138:N142)</f>
        <v>0</v>
      </c>
      <c r="O137" s="55">
        <f t="shared" ref="O137:S137" si="134">SUM(O138:O142)</f>
        <v>0</v>
      </c>
      <c r="P137" s="55">
        <f t="shared" si="134"/>
        <v>0</v>
      </c>
      <c r="Q137" s="55">
        <f t="shared" si="134"/>
        <v>0</v>
      </c>
      <c r="R137" s="55">
        <f t="shared" si="134"/>
        <v>0</v>
      </c>
      <c r="S137" s="55">
        <f t="shared" si="134"/>
        <v>0</v>
      </c>
      <c r="T137" s="39"/>
    </row>
    <row r="138" spans="1:20" ht="15" customHeight="1">
      <c r="A138" s="320"/>
      <c r="B138" s="311"/>
      <c r="C138" s="317"/>
      <c r="D138" s="315"/>
      <c r="E138" s="315"/>
      <c r="F138" s="315"/>
      <c r="G138" s="315"/>
      <c r="H138" s="315"/>
      <c r="I138" s="315"/>
      <c r="J138" s="315"/>
      <c r="K138" s="315"/>
      <c r="L138" s="34" t="s">
        <v>27</v>
      </c>
      <c r="M138" s="34" t="s">
        <v>21</v>
      </c>
      <c r="N138" s="62"/>
      <c r="O138" s="61"/>
      <c r="P138" s="62"/>
      <c r="Q138" s="62"/>
      <c r="R138" s="62"/>
      <c r="S138" s="62"/>
      <c r="T138" s="39"/>
    </row>
    <row r="139" spans="1:20" ht="15.75" customHeight="1">
      <c r="A139" s="320"/>
      <c r="B139" s="311"/>
      <c r="C139" s="317"/>
      <c r="D139" s="315"/>
      <c r="E139" s="315"/>
      <c r="F139" s="315"/>
      <c r="G139" s="315"/>
      <c r="H139" s="315"/>
      <c r="I139" s="315"/>
      <c r="J139" s="315"/>
      <c r="K139" s="315"/>
      <c r="L139" s="34" t="s">
        <v>27</v>
      </c>
      <c r="M139" s="34" t="s">
        <v>22</v>
      </c>
      <c r="N139" s="62"/>
      <c r="O139" s="61"/>
      <c r="P139" s="62"/>
      <c r="Q139" s="62"/>
      <c r="R139" s="62"/>
      <c r="S139" s="62"/>
      <c r="T139" s="39"/>
    </row>
    <row r="140" spans="1:20" ht="15" customHeight="1">
      <c r="A140" s="320"/>
      <c r="B140" s="311"/>
      <c r="C140" s="317"/>
      <c r="D140" s="315"/>
      <c r="E140" s="315"/>
      <c r="F140" s="315"/>
      <c r="G140" s="315"/>
      <c r="H140" s="315"/>
      <c r="I140" s="315"/>
      <c r="J140" s="315"/>
      <c r="K140" s="315"/>
      <c r="L140" s="34" t="s">
        <v>27</v>
      </c>
      <c r="M140" s="34" t="s">
        <v>23</v>
      </c>
      <c r="N140" s="62"/>
      <c r="O140" s="61"/>
      <c r="P140" s="62"/>
      <c r="Q140" s="62"/>
      <c r="R140" s="62"/>
      <c r="S140" s="62"/>
      <c r="T140" s="39"/>
    </row>
    <row r="141" spans="1:20" ht="15" customHeight="1">
      <c r="A141" s="320"/>
      <c r="B141" s="311"/>
      <c r="C141" s="317"/>
      <c r="D141" s="315"/>
      <c r="E141" s="315"/>
      <c r="F141" s="315"/>
      <c r="G141" s="315"/>
      <c r="H141" s="315"/>
      <c r="I141" s="315"/>
      <c r="J141" s="315"/>
      <c r="K141" s="315"/>
      <c r="L141" s="34" t="s">
        <v>27</v>
      </c>
      <c r="M141" s="34" t="s">
        <v>27</v>
      </c>
      <c r="N141" s="62"/>
      <c r="O141" s="61"/>
      <c r="P141" s="62"/>
      <c r="Q141" s="62"/>
      <c r="R141" s="62"/>
      <c r="S141" s="62"/>
      <c r="T141" s="39"/>
    </row>
    <row r="142" spans="1:20" ht="15" customHeight="1">
      <c r="A142" s="320"/>
      <c r="B142" s="311"/>
      <c r="C142" s="317"/>
      <c r="D142" s="315"/>
      <c r="E142" s="315"/>
      <c r="F142" s="315"/>
      <c r="G142" s="315"/>
      <c r="H142" s="315"/>
      <c r="I142" s="315"/>
      <c r="J142" s="315"/>
      <c r="K142" s="315"/>
      <c r="L142" s="34" t="s">
        <v>27</v>
      </c>
      <c r="M142" s="34" t="s">
        <v>30</v>
      </c>
      <c r="N142" s="62"/>
      <c r="O142" s="61"/>
      <c r="P142" s="62"/>
      <c r="Q142" s="62"/>
      <c r="R142" s="62"/>
      <c r="S142" s="62"/>
      <c r="T142" s="39"/>
    </row>
    <row r="143" spans="1:20" ht="78.75">
      <c r="A143" s="54" t="s">
        <v>383</v>
      </c>
      <c r="B143" s="45">
        <v>2019</v>
      </c>
      <c r="C143" s="50"/>
      <c r="D143" s="51"/>
      <c r="E143" s="51"/>
      <c r="F143" s="51"/>
      <c r="G143" s="51"/>
      <c r="H143" s="51"/>
      <c r="I143" s="51"/>
      <c r="J143" s="51"/>
      <c r="K143" s="51"/>
      <c r="L143" s="51"/>
      <c r="M143" s="51"/>
      <c r="N143" s="197">
        <v>0</v>
      </c>
      <c r="O143" s="48">
        <v>0</v>
      </c>
      <c r="P143" s="48">
        <v>0</v>
      </c>
      <c r="Q143" s="136">
        <v>0</v>
      </c>
      <c r="R143" s="136">
        <v>0</v>
      </c>
      <c r="S143" s="136">
        <v>0</v>
      </c>
      <c r="T143" s="39"/>
    </row>
    <row r="144" spans="1:20" ht="45">
      <c r="A144" s="54" t="s">
        <v>384</v>
      </c>
      <c r="B144" s="45">
        <v>2020</v>
      </c>
      <c r="C144" s="50"/>
      <c r="D144" s="51"/>
      <c r="E144" s="51"/>
      <c r="F144" s="51"/>
      <c r="G144" s="51"/>
      <c r="H144" s="51"/>
      <c r="I144" s="51"/>
      <c r="J144" s="51"/>
      <c r="K144" s="51"/>
      <c r="L144" s="34" t="s">
        <v>21</v>
      </c>
      <c r="M144" s="34" t="s">
        <v>29</v>
      </c>
      <c r="N144" s="197">
        <v>0</v>
      </c>
      <c r="O144" s="48">
        <v>0</v>
      </c>
      <c r="P144" s="48">
        <v>0</v>
      </c>
      <c r="Q144" s="136">
        <v>0</v>
      </c>
      <c r="R144" s="136">
        <v>0</v>
      </c>
      <c r="S144" s="136">
        <v>0</v>
      </c>
      <c r="T144" s="39"/>
    </row>
    <row r="145" spans="1:20" ht="45">
      <c r="A145" s="54" t="s">
        <v>385</v>
      </c>
      <c r="B145" s="45">
        <v>2021</v>
      </c>
      <c r="C145" s="50"/>
      <c r="D145" s="51"/>
      <c r="E145" s="51"/>
      <c r="F145" s="51"/>
      <c r="G145" s="51"/>
      <c r="H145" s="51"/>
      <c r="I145" s="51"/>
      <c r="J145" s="51"/>
      <c r="K145" s="51"/>
      <c r="L145" s="34" t="s">
        <v>33</v>
      </c>
      <c r="M145" s="34" t="s">
        <v>21</v>
      </c>
      <c r="N145" s="62"/>
      <c r="O145" s="61"/>
      <c r="P145" s="62"/>
      <c r="Q145" s="62"/>
      <c r="R145" s="62"/>
      <c r="S145" s="62"/>
      <c r="T145" s="39"/>
    </row>
    <row r="146" spans="1:20" ht="33.75">
      <c r="A146" s="54" t="s">
        <v>386</v>
      </c>
      <c r="B146" s="45">
        <v>2022</v>
      </c>
      <c r="C146" s="50"/>
      <c r="D146" s="51"/>
      <c r="E146" s="51"/>
      <c r="F146" s="51"/>
      <c r="G146" s="51"/>
      <c r="H146" s="51"/>
      <c r="I146" s="51"/>
      <c r="J146" s="51"/>
      <c r="K146" s="51"/>
      <c r="L146" s="34" t="s">
        <v>33</v>
      </c>
      <c r="M146" s="34" t="s">
        <v>21</v>
      </c>
      <c r="N146" s="197"/>
      <c r="O146" s="48"/>
      <c r="P146" s="48"/>
      <c r="Q146" s="136"/>
      <c r="R146" s="136"/>
      <c r="S146" s="136"/>
      <c r="T146" s="39"/>
    </row>
    <row r="147" spans="1:20" ht="61.5" customHeight="1">
      <c r="A147" s="54" t="s">
        <v>387</v>
      </c>
      <c r="B147" s="45">
        <v>2023</v>
      </c>
      <c r="C147" s="50"/>
      <c r="D147" s="51"/>
      <c r="E147" s="51"/>
      <c r="F147" s="51"/>
      <c r="G147" s="51"/>
      <c r="H147" s="51"/>
      <c r="I147" s="51"/>
      <c r="J147" s="51"/>
      <c r="K147" s="51"/>
      <c r="L147" s="51"/>
      <c r="M147" s="51"/>
      <c r="N147" s="197">
        <v>0</v>
      </c>
      <c r="O147" s="48">
        <v>0</v>
      </c>
      <c r="P147" s="48">
        <v>0</v>
      </c>
      <c r="Q147" s="136">
        <v>0</v>
      </c>
      <c r="R147" s="136">
        <v>0</v>
      </c>
      <c r="S147" s="136">
        <v>0</v>
      </c>
      <c r="T147" s="39"/>
    </row>
    <row r="148" spans="1:20" ht="92.25" customHeight="1">
      <c r="A148" s="54" t="s">
        <v>388</v>
      </c>
      <c r="B148" s="45">
        <v>2024</v>
      </c>
      <c r="C148" s="50"/>
      <c r="D148" s="51"/>
      <c r="E148" s="51"/>
      <c r="F148" s="51"/>
      <c r="G148" s="51"/>
      <c r="H148" s="51"/>
      <c r="I148" s="51"/>
      <c r="J148" s="51"/>
      <c r="K148" s="51"/>
      <c r="L148" s="51"/>
      <c r="M148" s="51"/>
      <c r="N148" s="197">
        <v>0</v>
      </c>
      <c r="O148" s="48">
        <v>0</v>
      </c>
      <c r="P148" s="48">
        <v>0</v>
      </c>
      <c r="Q148" s="136">
        <v>0</v>
      </c>
      <c r="R148" s="136">
        <v>0</v>
      </c>
      <c r="S148" s="136">
        <v>0</v>
      </c>
      <c r="T148" s="39"/>
    </row>
    <row r="149" spans="1:20" ht="78.75" customHeight="1">
      <c r="A149" s="318" t="s">
        <v>389</v>
      </c>
      <c r="B149" s="311">
        <v>2025</v>
      </c>
      <c r="C149" s="317"/>
      <c r="D149" s="315"/>
      <c r="E149" s="315"/>
      <c r="F149" s="315"/>
      <c r="G149" s="315"/>
      <c r="H149" s="315"/>
      <c r="I149" s="315"/>
      <c r="J149" s="315"/>
      <c r="K149" s="315"/>
      <c r="L149" s="51"/>
      <c r="M149" s="51"/>
      <c r="N149" s="55">
        <f>N150+N151+N152</f>
        <v>0</v>
      </c>
      <c r="O149" s="55">
        <f>O151+O152</f>
        <v>0</v>
      </c>
      <c r="P149" s="55">
        <f>P150+P151+P152</f>
        <v>0</v>
      </c>
      <c r="Q149" s="55">
        <f>Q150+Q151+Q152</f>
        <v>0</v>
      </c>
      <c r="R149" s="55">
        <f>R150+R151+R152</f>
        <v>0</v>
      </c>
      <c r="S149" s="55">
        <f>S150+S151+S152</f>
        <v>0</v>
      </c>
      <c r="T149" s="39"/>
    </row>
    <row r="150" spans="1:20" ht="12.75" customHeight="1">
      <c r="A150" s="318"/>
      <c r="B150" s="311"/>
      <c r="C150" s="317"/>
      <c r="D150" s="315"/>
      <c r="E150" s="315"/>
      <c r="F150" s="315"/>
      <c r="G150" s="315"/>
      <c r="H150" s="315"/>
      <c r="I150" s="315"/>
      <c r="J150" s="315"/>
      <c r="K150" s="315"/>
      <c r="L150" s="34" t="s">
        <v>28</v>
      </c>
      <c r="M150" s="34" t="s">
        <v>21</v>
      </c>
      <c r="N150" s="55"/>
      <c r="O150" s="55"/>
      <c r="P150" s="55"/>
      <c r="Q150" s="55"/>
      <c r="R150" s="55"/>
      <c r="S150" s="55"/>
      <c r="T150" s="39"/>
    </row>
    <row r="151" spans="1:20">
      <c r="A151" s="318"/>
      <c r="B151" s="311"/>
      <c r="C151" s="317"/>
      <c r="D151" s="315"/>
      <c r="E151" s="315"/>
      <c r="F151" s="315"/>
      <c r="G151" s="315"/>
      <c r="H151" s="315"/>
      <c r="I151" s="315"/>
      <c r="J151" s="315"/>
      <c r="K151" s="315"/>
      <c r="L151" s="34" t="s">
        <v>28</v>
      </c>
      <c r="M151" s="34" t="s">
        <v>22</v>
      </c>
      <c r="N151" s="62"/>
      <c r="O151" s="61"/>
      <c r="P151" s="62"/>
      <c r="Q151" s="62"/>
      <c r="R151" s="62"/>
      <c r="S151" s="62"/>
      <c r="T151" s="39"/>
    </row>
    <row r="152" spans="1:20">
      <c r="A152" s="318"/>
      <c r="B152" s="311"/>
      <c r="C152" s="317"/>
      <c r="D152" s="315"/>
      <c r="E152" s="315"/>
      <c r="F152" s="315"/>
      <c r="G152" s="315"/>
      <c r="H152" s="315"/>
      <c r="I152" s="315"/>
      <c r="J152" s="315"/>
      <c r="K152" s="315"/>
      <c r="L152" s="34" t="s">
        <v>28</v>
      </c>
      <c r="M152" s="34" t="s">
        <v>23</v>
      </c>
      <c r="N152" s="62"/>
      <c r="O152" s="61"/>
      <c r="P152" s="62"/>
      <c r="Q152" s="62"/>
      <c r="R152" s="62"/>
      <c r="S152" s="62"/>
      <c r="T152" s="39"/>
    </row>
    <row r="153" spans="1:20" ht="33.75" customHeight="1">
      <c r="A153" s="276" t="s">
        <v>390</v>
      </c>
      <c r="B153" s="330">
        <v>2026</v>
      </c>
      <c r="C153" s="317"/>
      <c r="D153" s="315"/>
      <c r="E153" s="315"/>
      <c r="F153" s="315"/>
      <c r="G153" s="315"/>
      <c r="H153" s="315"/>
      <c r="I153" s="315"/>
      <c r="J153" s="315"/>
      <c r="K153" s="315"/>
      <c r="L153" s="315"/>
      <c r="M153" s="315"/>
      <c r="N153" s="310">
        <v>0</v>
      </c>
      <c r="O153" s="310">
        <v>0</v>
      </c>
      <c r="P153" s="310">
        <v>0</v>
      </c>
      <c r="Q153" s="310">
        <v>0</v>
      </c>
      <c r="R153" s="310">
        <v>0</v>
      </c>
      <c r="S153" s="310">
        <v>0</v>
      </c>
      <c r="T153" s="39"/>
    </row>
    <row r="154" spans="1:20">
      <c r="A154" s="276"/>
      <c r="B154" s="330"/>
      <c r="C154" s="317"/>
      <c r="D154" s="315"/>
      <c r="E154" s="315"/>
      <c r="F154" s="315"/>
      <c r="G154" s="315"/>
      <c r="H154" s="315"/>
      <c r="I154" s="315"/>
      <c r="J154" s="315"/>
      <c r="K154" s="315"/>
      <c r="L154" s="315"/>
      <c r="M154" s="315"/>
      <c r="N154" s="310"/>
      <c r="O154" s="310"/>
      <c r="P154" s="310"/>
      <c r="Q154" s="310"/>
      <c r="R154" s="310"/>
      <c r="S154" s="310"/>
      <c r="T154" s="39"/>
    </row>
    <row r="155" spans="1:20" ht="22.5">
      <c r="A155" s="54" t="s">
        <v>391</v>
      </c>
      <c r="B155" s="59">
        <v>2027</v>
      </c>
      <c r="C155" s="50"/>
      <c r="D155" s="51"/>
      <c r="E155" s="51"/>
      <c r="F155" s="51"/>
      <c r="G155" s="51"/>
      <c r="H155" s="51"/>
      <c r="I155" s="51"/>
      <c r="J155" s="51"/>
      <c r="K155" s="51"/>
      <c r="L155" s="34" t="s">
        <v>21</v>
      </c>
      <c r="M155" s="34" t="s">
        <v>29</v>
      </c>
      <c r="N155" s="62"/>
      <c r="O155" s="61"/>
      <c r="P155" s="62"/>
      <c r="Q155" s="62"/>
      <c r="R155" s="62"/>
      <c r="S155" s="62"/>
      <c r="T155" s="39"/>
    </row>
    <row r="156" spans="1:20" ht="29.25" customHeight="1">
      <c r="A156" s="318" t="s">
        <v>392</v>
      </c>
      <c r="B156" s="311">
        <v>2028</v>
      </c>
      <c r="C156" s="317"/>
      <c r="D156" s="315"/>
      <c r="E156" s="315"/>
      <c r="F156" s="315"/>
      <c r="G156" s="315"/>
      <c r="H156" s="315"/>
      <c r="I156" s="315"/>
      <c r="J156" s="315"/>
      <c r="K156" s="315"/>
      <c r="L156" s="51"/>
      <c r="M156" s="51"/>
      <c r="N156" s="69">
        <f t="shared" ref="N156" si="135">N157+N158+N159</f>
        <v>0</v>
      </c>
      <c r="O156" s="69">
        <f t="shared" ref="O156:S156" si="136">O157+O158+O159</f>
        <v>0</v>
      </c>
      <c r="P156" s="69">
        <f t="shared" si="136"/>
        <v>0</v>
      </c>
      <c r="Q156" s="69">
        <f t="shared" si="136"/>
        <v>0</v>
      </c>
      <c r="R156" s="69">
        <f t="shared" si="136"/>
        <v>0</v>
      </c>
      <c r="S156" s="69">
        <f t="shared" si="136"/>
        <v>0</v>
      </c>
      <c r="T156" s="39"/>
    </row>
    <row r="157" spans="1:20">
      <c r="A157" s="318"/>
      <c r="B157" s="311"/>
      <c r="C157" s="317"/>
      <c r="D157" s="315"/>
      <c r="E157" s="315"/>
      <c r="F157" s="315"/>
      <c r="G157" s="315"/>
      <c r="H157" s="315"/>
      <c r="I157" s="315"/>
      <c r="J157" s="315"/>
      <c r="K157" s="315"/>
      <c r="L157" s="34" t="s">
        <v>21</v>
      </c>
      <c r="M157" s="34" t="s">
        <v>29</v>
      </c>
      <c r="N157" s="62"/>
      <c r="O157" s="61"/>
      <c r="P157" s="62"/>
      <c r="Q157" s="62"/>
      <c r="R157" s="62"/>
      <c r="S157" s="62"/>
      <c r="T157" s="39"/>
    </row>
    <row r="158" spans="1:20">
      <c r="A158" s="318"/>
      <c r="B158" s="311"/>
      <c r="C158" s="317"/>
      <c r="D158" s="315"/>
      <c r="E158" s="315"/>
      <c r="F158" s="315"/>
      <c r="G158" s="315"/>
      <c r="H158" s="315"/>
      <c r="I158" s="315"/>
      <c r="J158" s="315"/>
      <c r="K158" s="315"/>
      <c r="L158" s="34" t="s">
        <v>25</v>
      </c>
      <c r="M158" s="34" t="s">
        <v>23</v>
      </c>
      <c r="N158" s="62"/>
      <c r="O158" s="61"/>
      <c r="P158" s="62"/>
      <c r="Q158" s="62"/>
      <c r="R158" s="62"/>
      <c r="S158" s="62"/>
      <c r="T158" s="39"/>
    </row>
    <row r="159" spans="1:20">
      <c r="A159" s="318"/>
      <c r="B159" s="311"/>
      <c r="C159" s="317"/>
      <c r="D159" s="315"/>
      <c r="E159" s="315"/>
      <c r="F159" s="315"/>
      <c r="G159" s="315"/>
      <c r="H159" s="315"/>
      <c r="I159" s="315"/>
      <c r="J159" s="315"/>
      <c r="K159" s="315"/>
      <c r="L159" s="34" t="s">
        <v>31</v>
      </c>
      <c r="M159" s="34" t="s">
        <v>23</v>
      </c>
      <c r="N159" s="62"/>
      <c r="O159" s="61"/>
      <c r="P159" s="62"/>
      <c r="Q159" s="62"/>
      <c r="R159" s="62"/>
      <c r="S159" s="62"/>
      <c r="T159" s="39"/>
    </row>
    <row r="160" spans="1:20" ht="56.25">
      <c r="A160" s="54" t="s">
        <v>393</v>
      </c>
      <c r="B160" s="45">
        <v>2029</v>
      </c>
      <c r="C160" s="50"/>
      <c r="D160" s="51"/>
      <c r="E160" s="51"/>
      <c r="F160" s="51"/>
      <c r="G160" s="51"/>
      <c r="H160" s="51"/>
      <c r="I160" s="51"/>
      <c r="J160" s="51"/>
      <c r="K160" s="51"/>
      <c r="L160" s="51"/>
      <c r="M160" s="51"/>
      <c r="N160" s="197">
        <v>0</v>
      </c>
      <c r="O160" s="48">
        <v>0</v>
      </c>
      <c r="P160" s="48">
        <v>0</v>
      </c>
      <c r="Q160" s="136">
        <v>0</v>
      </c>
      <c r="R160" s="136">
        <v>0</v>
      </c>
      <c r="S160" s="136">
        <v>0</v>
      </c>
      <c r="T160" s="39"/>
    </row>
    <row r="161" spans="1:20" ht="258.75" customHeight="1">
      <c r="A161" s="318" t="s">
        <v>122</v>
      </c>
      <c r="B161" s="311">
        <v>2030</v>
      </c>
      <c r="C161" s="317"/>
      <c r="D161" s="315"/>
      <c r="E161" s="315"/>
      <c r="F161" s="315"/>
      <c r="G161" s="315"/>
      <c r="H161" s="315"/>
      <c r="I161" s="315"/>
      <c r="J161" s="315"/>
      <c r="K161" s="315"/>
      <c r="L161" s="51"/>
      <c r="M161" s="51"/>
      <c r="N161" s="197">
        <f t="shared" ref="N161" si="137">SUM(N162:N164)</f>
        <v>0</v>
      </c>
      <c r="O161" s="48">
        <f t="shared" ref="O161:S161" si="138">SUM(O162:O164)</f>
        <v>0</v>
      </c>
      <c r="P161" s="48">
        <f t="shared" si="138"/>
        <v>0</v>
      </c>
      <c r="Q161" s="136">
        <f t="shared" si="138"/>
        <v>0</v>
      </c>
      <c r="R161" s="136">
        <f t="shared" si="138"/>
        <v>0</v>
      </c>
      <c r="S161" s="136">
        <f t="shared" si="138"/>
        <v>0</v>
      </c>
      <c r="T161" s="39"/>
    </row>
    <row r="162" spans="1:20">
      <c r="A162" s="318"/>
      <c r="B162" s="311"/>
      <c r="C162" s="317"/>
      <c r="D162" s="315"/>
      <c r="E162" s="315"/>
      <c r="F162" s="315"/>
      <c r="G162" s="315"/>
      <c r="H162" s="315"/>
      <c r="I162" s="315"/>
      <c r="J162" s="315"/>
      <c r="K162" s="315"/>
      <c r="L162" s="34" t="s">
        <v>24</v>
      </c>
      <c r="M162" s="34" t="s">
        <v>25</v>
      </c>
      <c r="N162" s="62"/>
      <c r="O162" s="61"/>
      <c r="P162" s="62"/>
      <c r="Q162" s="62"/>
      <c r="R162" s="62"/>
      <c r="S162" s="62"/>
      <c r="T162" s="39"/>
    </row>
    <row r="163" spans="1:20">
      <c r="A163" s="318"/>
      <c r="B163" s="311"/>
      <c r="C163" s="317"/>
      <c r="D163" s="315"/>
      <c r="E163" s="315"/>
      <c r="F163" s="315"/>
      <c r="G163" s="315"/>
      <c r="H163" s="315"/>
      <c r="I163" s="315"/>
      <c r="J163" s="315"/>
      <c r="K163" s="315"/>
      <c r="L163" s="34" t="s">
        <v>25</v>
      </c>
      <c r="M163" s="34" t="s">
        <v>23</v>
      </c>
      <c r="N163" s="62"/>
      <c r="O163" s="61"/>
      <c r="P163" s="62"/>
      <c r="Q163" s="62"/>
      <c r="R163" s="62"/>
      <c r="S163" s="62"/>
      <c r="T163" s="39"/>
    </row>
    <row r="164" spans="1:20">
      <c r="A164" s="54"/>
      <c r="B164" s="45"/>
      <c r="C164" s="65"/>
      <c r="D164" s="47"/>
      <c r="E164" s="47"/>
      <c r="F164" s="47"/>
      <c r="G164" s="47"/>
      <c r="H164" s="47"/>
      <c r="I164" s="47"/>
      <c r="J164" s="47"/>
      <c r="K164" s="47"/>
      <c r="L164" s="34" t="s">
        <v>25</v>
      </c>
      <c r="M164" s="34" t="s">
        <v>25</v>
      </c>
      <c r="N164" s="62"/>
      <c r="O164" s="61"/>
      <c r="P164" s="62"/>
      <c r="Q164" s="62"/>
      <c r="R164" s="62"/>
      <c r="S164" s="62"/>
      <c r="T164" s="39"/>
    </row>
    <row r="165" spans="1:20" ht="84.75" customHeight="1">
      <c r="A165" s="286" t="s">
        <v>394</v>
      </c>
      <c r="B165" s="319">
        <v>2031</v>
      </c>
      <c r="C165" s="333"/>
      <c r="D165" s="321"/>
      <c r="E165" s="322"/>
      <c r="F165" s="322"/>
      <c r="G165" s="322"/>
      <c r="H165" s="322"/>
      <c r="I165" s="322"/>
      <c r="J165" s="322"/>
      <c r="K165" s="323"/>
      <c r="L165" s="163"/>
      <c r="M165" s="163"/>
      <c r="N165" s="165"/>
      <c r="O165" s="164"/>
      <c r="P165" s="165"/>
      <c r="Q165" s="165"/>
      <c r="R165" s="165"/>
      <c r="S165" s="165"/>
      <c r="T165" s="39"/>
    </row>
    <row r="166" spans="1:20" ht="75.75" customHeight="1">
      <c r="A166" s="287"/>
      <c r="B166" s="331"/>
      <c r="C166" s="334"/>
      <c r="D166" s="324"/>
      <c r="E166" s="325"/>
      <c r="F166" s="325"/>
      <c r="G166" s="325"/>
      <c r="H166" s="325"/>
      <c r="I166" s="325"/>
      <c r="J166" s="325"/>
      <c r="K166" s="326"/>
      <c r="L166" s="163" t="s">
        <v>24</v>
      </c>
      <c r="M166" s="163" t="s">
        <v>25</v>
      </c>
      <c r="N166" s="165"/>
      <c r="O166" s="164"/>
      <c r="P166" s="165"/>
      <c r="Q166" s="165"/>
      <c r="R166" s="165"/>
      <c r="S166" s="165"/>
      <c r="T166" s="39"/>
    </row>
    <row r="167" spans="1:20" ht="13.5" customHeight="1">
      <c r="A167" s="288"/>
      <c r="B167" s="332"/>
      <c r="C167" s="335"/>
      <c r="D167" s="327"/>
      <c r="E167" s="328"/>
      <c r="F167" s="328"/>
      <c r="G167" s="328"/>
      <c r="H167" s="328"/>
      <c r="I167" s="328"/>
      <c r="J167" s="328"/>
      <c r="K167" s="329"/>
      <c r="L167" s="163" t="s">
        <v>24</v>
      </c>
      <c r="M167" s="163" t="s">
        <v>34</v>
      </c>
      <c r="N167" s="165"/>
      <c r="O167" s="164"/>
      <c r="P167" s="165"/>
      <c r="Q167" s="165"/>
      <c r="R167" s="165"/>
      <c r="S167" s="165"/>
      <c r="T167" s="39"/>
    </row>
    <row r="168" spans="1:20" ht="112.5" customHeight="1">
      <c r="A168" s="70" t="s">
        <v>395</v>
      </c>
      <c r="B168" s="66">
        <v>2032</v>
      </c>
      <c r="C168" s="65"/>
      <c r="D168" s="47"/>
      <c r="E168" s="47"/>
      <c r="F168" s="47"/>
      <c r="G168" s="47"/>
      <c r="H168" s="47"/>
      <c r="I168" s="47"/>
      <c r="J168" s="47"/>
      <c r="K168" s="47"/>
      <c r="L168" s="34" t="s">
        <v>21</v>
      </c>
      <c r="M168" s="34" t="s">
        <v>29</v>
      </c>
      <c r="N168" s="62"/>
      <c r="O168" s="61"/>
      <c r="P168" s="62"/>
      <c r="Q168" s="62"/>
      <c r="R168" s="62"/>
      <c r="S168" s="62"/>
      <c r="T168" s="39"/>
    </row>
    <row r="169" spans="1:20" ht="128.25" customHeight="1">
      <c r="A169" s="54" t="s">
        <v>396</v>
      </c>
      <c r="B169" s="45">
        <v>2033</v>
      </c>
      <c r="C169" s="50"/>
      <c r="D169" s="51"/>
      <c r="E169" s="51"/>
      <c r="F169" s="51"/>
      <c r="G169" s="51"/>
      <c r="H169" s="51"/>
      <c r="I169" s="51"/>
      <c r="J169" s="51"/>
      <c r="K169" s="51"/>
      <c r="L169" s="51"/>
      <c r="M169" s="51"/>
      <c r="N169" s="197">
        <v>0</v>
      </c>
      <c r="O169" s="48">
        <v>0</v>
      </c>
      <c r="P169" s="48">
        <v>0</v>
      </c>
      <c r="Q169" s="136">
        <v>0</v>
      </c>
      <c r="R169" s="136">
        <v>0</v>
      </c>
      <c r="S169" s="136">
        <v>0</v>
      </c>
      <c r="T169" s="39"/>
    </row>
    <row r="170" spans="1:20" ht="79.5" customHeight="1">
      <c r="A170" s="54" t="s">
        <v>397</v>
      </c>
      <c r="B170" s="45">
        <v>2034</v>
      </c>
      <c r="C170" s="50"/>
      <c r="D170" s="51"/>
      <c r="E170" s="51"/>
      <c r="F170" s="51"/>
      <c r="G170" s="51"/>
      <c r="H170" s="51"/>
      <c r="I170" s="51"/>
      <c r="J170" s="51"/>
      <c r="K170" s="51"/>
      <c r="L170" s="34"/>
      <c r="M170" s="34"/>
      <c r="N170" s="71">
        <f t="shared" ref="N170" si="139">N171+N172</f>
        <v>15042</v>
      </c>
      <c r="O170" s="71">
        <f t="shared" ref="O170:S170" si="140">O171+O172</f>
        <v>15020.8</v>
      </c>
      <c r="P170" s="71">
        <f t="shared" si="140"/>
        <v>44565</v>
      </c>
      <c r="Q170" s="71">
        <f t="shared" si="140"/>
        <v>64123.8</v>
      </c>
      <c r="R170" s="71">
        <f t="shared" si="140"/>
        <v>63074.700000000004</v>
      </c>
      <c r="S170" s="71">
        <f t="shared" si="140"/>
        <v>62596.9</v>
      </c>
      <c r="T170" s="39"/>
    </row>
    <row r="171" spans="1:20">
      <c r="A171" s="68"/>
      <c r="B171" s="66"/>
      <c r="C171" s="72"/>
      <c r="D171" s="73"/>
      <c r="E171" s="73"/>
      <c r="F171" s="73"/>
      <c r="G171" s="73"/>
      <c r="H171" s="73"/>
      <c r="I171" s="73"/>
      <c r="J171" s="73"/>
      <c r="K171" s="73"/>
      <c r="L171" s="34" t="s">
        <v>23</v>
      </c>
      <c r="M171" s="34" t="s">
        <v>30</v>
      </c>
      <c r="N171" s="67">
        <v>3709.8</v>
      </c>
      <c r="O171" s="62">
        <v>3709.7</v>
      </c>
      <c r="P171" s="67">
        <f>1764.6+14823.9+0.1</f>
        <v>16588.599999999999</v>
      </c>
      <c r="Q171" s="62">
        <v>55387.4</v>
      </c>
      <c r="R171" s="62">
        <v>55110.8</v>
      </c>
      <c r="S171" s="62">
        <v>54632.6</v>
      </c>
      <c r="T171" s="39"/>
    </row>
    <row r="172" spans="1:20">
      <c r="A172" s="68"/>
      <c r="B172" s="66"/>
      <c r="C172" s="72"/>
      <c r="D172" s="73"/>
      <c r="E172" s="73"/>
      <c r="F172" s="73"/>
      <c r="G172" s="73"/>
      <c r="H172" s="73"/>
      <c r="I172" s="73"/>
      <c r="J172" s="73"/>
      <c r="K172" s="73"/>
      <c r="L172" s="34" t="s">
        <v>23</v>
      </c>
      <c r="M172" s="34" t="s">
        <v>31</v>
      </c>
      <c r="N172" s="67">
        <v>11332.2</v>
      </c>
      <c r="O172" s="71">
        <v>11311.1</v>
      </c>
      <c r="P172" s="67">
        <v>27976.400000000001</v>
      </c>
      <c r="Q172" s="62">
        <v>8736.4</v>
      </c>
      <c r="R172" s="62">
        <v>7963.9</v>
      </c>
      <c r="S172" s="62">
        <f>7964.3</f>
        <v>7964.3</v>
      </c>
      <c r="T172" s="39"/>
    </row>
    <row r="173" spans="1:20" ht="45" customHeight="1">
      <c r="A173" s="276" t="s">
        <v>398</v>
      </c>
      <c r="B173" s="311">
        <v>2035</v>
      </c>
      <c r="C173" s="317"/>
      <c r="D173" s="315"/>
      <c r="E173" s="315"/>
      <c r="F173" s="315"/>
      <c r="G173" s="315"/>
      <c r="H173" s="315"/>
      <c r="I173" s="315"/>
      <c r="J173" s="315"/>
      <c r="K173" s="315"/>
      <c r="L173" s="34"/>
      <c r="M173" s="34"/>
      <c r="N173" s="62">
        <f t="shared" ref="N173" si="141">N174+N175</f>
        <v>0</v>
      </c>
      <c r="O173" s="61">
        <f t="shared" ref="O173:S173" si="142">O174+O175</f>
        <v>0</v>
      </c>
      <c r="P173" s="62">
        <f t="shared" si="142"/>
        <v>0</v>
      </c>
      <c r="Q173" s="62">
        <f t="shared" si="142"/>
        <v>0</v>
      </c>
      <c r="R173" s="62">
        <f t="shared" si="142"/>
        <v>0</v>
      </c>
      <c r="S173" s="62">
        <f t="shared" si="142"/>
        <v>0</v>
      </c>
      <c r="T173" s="39"/>
    </row>
    <row r="174" spans="1:20">
      <c r="A174" s="276"/>
      <c r="B174" s="311"/>
      <c r="C174" s="317"/>
      <c r="D174" s="315"/>
      <c r="E174" s="315"/>
      <c r="F174" s="315"/>
      <c r="G174" s="315"/>
      <c r="H174" s="315"/>
      <c r="I174" s="315"/>
      <c r="J174" s="315"/>
      <c r="K174" s="315"/>
      <c r="L174" s="34" t="s">
        <v>23</v>
      </c>
      <c r="M174" s="34" t="s">
        <v>30</v>
      </c>
      <c r="N174" s="62"/>
      <c r="O174" s="61"/>
      <c r="P174" s="62"/>
      <c r="Q174" s="62"/>
      <c r="R174" s="62"/>
      <c r="S174" s="62"/>
      <c r="T174" s="39"/>
    </row>
    <row r="175" spans="1:20">
      <c r="A175" s="276"/>
      <c r="B175" s="311"/>
      <c r="C175" s="317"/>
      <c r="D175" s="315"/>
      <c r="E175" s="315"/>
      <c r="F175" s="315"/>
      <c r="G175" s="315"/>
      <c r="H175" s="315"/>
      <c r="I175" s="315"/>
      <c r="J175" s="315"/>
      <c r="K175" s="315"/>
      <c r="L175" s="34" t="s">
        <v>23</v>
      </c>
      <c r="M175" s="34" t="s">
        <v>31</v>
      </c>
      <c r="N175" s="62"/>
      <c r="O175" s="61"/>
      <c r="P175" s="62"/>
      <c r="Q175" s="62"/>
      <c r="R175" s="62"/>
      <c r="S175" s="62"/>
      <c r="T175" s="39"/>
    </row>
    <row r="176" spans="1:20" ht="83.25" customHeight="1">
      <c r="A176" s="54" t="s">
        <v>399</v>
      </c>
      <c r="B176" s="45">
        <v>2036</v>
      </c>
      <c r="C176" s="50"/>
      <c r="D176" s="51"/>
      <c r="E176" s="51"/>
      <c r="F176" s="51"/>
      <c r="G176" s="51"/>
      <c r="H176" s="51"/>
      <c r="I176" s="51"/>
      <c r="J176" s="51"/>
      <c r="K176" s="51"/>
      <c r="L176" s="51"/>
      <c r="M176" s="51"/>
      <c r="N176" s="197">
        <v>0</v>
      </c>
      <c r="O176" s="48">
        <v>0</v>
      </c>
      <c r="P176" s="48">
        <v>0</v>
      </c>
      <c r="Q176" s="136">
        <v>0</v>
      </c>
      <c r="R176" s="136">
        <v>0</v>
      </c>
      <c r="S176" s="136">
        <v>0</v>
      </c>
      <c r="T176" s="39"/>
    </row>
    <row r="177" spans="1:20" ht="83.25" customHeight="1">
      <c r="A177" s="180"/>
      <c r="B177" s="179">
        <v>2037</v>
      </c>
      <c r="C177" s="50"/>
      <c r="D177" s="51"/>
      <c r="E177" s="51"/>
      <c r="F177" s="51"/>
      <c r="G177" s="51"/>
      <c r="H177" s="51"/>
      <c r="I177" s="51"/>
      <c r="J177" s="51"/>
      <c r="K177" s="51"/>
      <c r="L177" s="51"/>
      <c r="M177" s="51"/>
      <c r="N177" s="197"/>
      <c r="O177" s="178"/>
      <c r="P177" s="178"/>
      <c r="Q177" s="178"/>
      <c r="R177" s="178"/>
      <c r="S177" s="178"/>
      <c r="T177" s="39"/>
    </row>
    <row r="178" spans="1:20" ht="33.75">
      <c r="A178" s="54" t="s">
        <v>400</v>
      </c>
      <c r="B178" s="45">
        <v>2038</v>
      </c>
      <c r="C178" s="50"/>
      <c r="D178" s="51"/>
      <c r="E178" s="51"/>
      <c r="F178" s="51"/>
      <c r="G178" s="51"/>
      <c r="H178" s="51"/>
      <c r="I178" s="51"/>
      <c r="J178" s="51"/>
      <c r="K178" s="51"/>
      <c r="L178" s="34"/>
      <c r="M178" s="34"/>
      <c r="N178" s="71">
        <f t="shared" ref="N178" si="143">N179+N180</f>
        <v>1838.1</v>
      </c>
      <c r="O178" s="71">
        <f t="shared" ref="O178:S178" si="144">O179+O180</f>
        <v>1838.1</v>
      </c>
      <c r="P178" s="71">
        <f t="shared" si="144"/>
        <v>1795.4</v>
      </c>
      <c r="Q178" s="71">
        <f t="shared" si="144"/>
        <v>4964.8999999999996</v>
      </c>
      <c r="R178" s="71">
        <f t="shared" si="144"/>
        <v>4964.8999999999996</v>
      </c>
      <c r="S178" s="71">
        <f t="shared" si="144"/>
        <v>4964.8999999999996</v>
      </c>
      <c r="T178" s="39"/>
    </row>
    <row r="179" spans="1:20">
      <c r="A179" s="68"/>
      <c r="B179" s="66"/>
      <c r="C179" s="50"/>
      <c r="D179" s="51"/>
      <c r="E179" s="51"/>
      <c r="F179" s="51"/>
      <c r="G179" s="51"/>
      <c r="H179" s="51"/>
      <c r="I179" s="51"/>
      <c r="J179" s="51"/>
      <c r="K179" s="73"/>
      <c r="L179" s="34" t="s">
        <v>23</v>
      </c>
      <c r="M179" s="34" t="s">
        <v>30</v>
      </c>
      <c r="N179" s="62"/>
      <c r="O179" s="62"/>
      <c r="P179" s="62"/>
      <c r="Q179" s="62"/>
      <c r="R179" s="62"/>
      <c r="S179" s="62"/>
      <c r="T179" s="39"/>
    </row>
    <row r="180" spans="1:20">
      <c r="A180" s="68"/>
      <c r="B180" s="66"/>
      <c r="C180" s="50"/>
      <c r="D180" s="51"/>
      <c r="E180" s="51"/>
      <c r="F180" s="51"/>
      <c r="G180" s="51"/>
      <c r="H180" s="51"/>
      <c r="I180" s="51"/>
      <c r="J180" s="51"/>
      <c r="K180" s="73"/>
      <c r="L180" s="34" t="s">
        <v>23</v>
      </c>
      <c r="M180" s="34" t="s">
        <v>31</v>
      </c>
      <c r="N180" s="67">
        <v>1838.1</v>
      </c>
      <c r="O180" s="62">
        <v>1838.1</v>
      </c>
      <c r="P180" s="67">
        <v>1795.4</v>
      </c>
      <c r="Q180" s="62">
        <v>4964.8999999999996</v>
      </c>
      <c r="R180" s="62">
        <v>4964.8999999999996</v>
      </c>
      <c r="S180" s="62">
        <v>4964.8999999999996</v>
      </c>
      <c r="T180" s="39"/>
    </row>
    <row r="181" spans="1:20" ht="90" customHeight="1">
      <c r="A181" s="276" t="s">
        <v>401</v>
      </c>
      <c r="B181" s="311">
        <v>2039</v>
      </c>
      <c r="C181" s="317"/>
      <c r="D181" s="315"/>
      <c r="E181" s="315"/>
      <c r="F181" s="315"/>
      <c r="G181" s="315"/>
      <c r="H181" s="315"/>
      <c r="I181" s="315"/>
      <c r="J181" s="315"/>
      <c r="K181" s="315"/>
      <c r="L181" s="51"/>
      <c r="M181" s="51"/>
      <c r="N181" s="55">
        <f t="shared" ref="N181" si="145">SUM(N182:N187)</f>
        <v>0</v>
      </c>
      <c r="O181" s="55">
        <f t="shared" ref="O181:S181" si="146">SUM(O182:O187)</f>
        <v>0</v>
      </c>
      <c r="P181" s="55">
        <f t="shared" si="146"/>
        <v>0</v>
      </c>
      <c r="Q181" s="55">
        <f t="shared" si="146"/>
        <v>0</v>
      </c>
      <c r="R181" s="55">
        <f t="shared" si="146"/>
        <v>0</v>
      </c>
      <c r="S181" s="55">
        <f t="shared" si="146"/>
        <v>0</v>
      </c>
      <c r="T181" s="39"/>
    </row>
    <row r="182" spans="1:20">
      <c r="A182" s="276"/>
      <c r="B182" s="311"/>
      <c r="C182" s="317"/>
      <c r="D182" s="315"/>
      <c r="E182" s="315"/>
      <c r="F182" s="315"/>
      <c r="G182" s="315"/>
      <c r="H182" s="315"/>
      <c r="I182" s="315"/>
      <c r="J182" s="315"/>
      <c r="K182" s="315"/>
      <c r="L182" s="34" t="s">
        <v>21</v>
      </c>
      <c r="M182" s="34" t="s">
        <v>29</v>
      </c>
      <c r="N182" s="62"/>
      <c r="O182" s="61"/>
      <c r="P182" s="62"/>
      <c r="Q182" s="62"/>
      <c r="R182" s="62"/>
      <c r="S182" s="62"/>
      <c r="T182" s="39"/>
    </row>
    <row r="183" spans="1:20">
      <c r="A183" s="276"/>
      <c r="B183" s="311"/>
      <c r="C183" s="317"/>
      <c r="D183" s="315"/>
      <c r="E183" s="315"/>
      <c r="F183" s="315"/>
      <c r="G183" s="315"/>
      <c r="H183" s="315"/>
      <c r="I183" s="315"/>
      <c r="J183" s="315"/>
      <c r="K183" s="315"/>
      <c r="L183" s="34" t="s">
        <v>24</v>
      </c>
      <c r="M183" s="34" t="s">
        <v>34</v>
      </c>
      <c r="N183" s="62"/>
      <c r="O183" s="61"/>
      <c r="P183" s="62"/>
      <c r="Q183" s="62"/>
      <c r="R183" s="62"/>
      <c r="S183" s="62"/>
      <c r="T183" s="39"/>
    </row>
    <row r="184" spans="1:20">
      <c r="A184" s="276"/>
      <c r="B184" s="311"/>
      <c r="C184" s="317"/>
      <c r="D184" s="315"/>
      <c r="E184" s="315"/>
      <c r="F184" s="315"/>
      <c r="G184" s="315"/>
      <c r="H184" s="315"/>
      <c r="I184" s="315"/>
      <c r="J184" s="315"/>
      <c r="K184" s="315"/>
      <c r="L184" s="34" t="s">
        <v>27</v>
      </c>
      <c r="M184" s="34" t="s">
        <v>27</v>
      </c>
      <c r="N184" s="62"/>
      <c r="O184" s="61"/>
      <c r="P184" s="62"/>
      <c r="Q184" s="62"/>
      <c r="R184" s="62"/>
      <c r="S184" s="62"/>
      <c r="T184" s="39"/>
    </row>
    <row r="185" spans="1:20">
      <c r="A185" s="276"/>
      <c r="B185" s="311"/>
      <c r="C185" s="317"/>
      <c r="D185" s="315"/>
      <c r="E185" s="315"/>
      <c r="F185" s="315"/>
      <c r="G185" s="315"/>
      <c r="H185" s="315"/>
      <c r="I185" s="315"/>
      <c r="J185" s="315"/>
      <c r="K185" s="315"/>
      <c r="L185" s="34" t="s">
        <v>33</v>
      </c>
      <c r="M185" s="34" t="s">
        <v>21</v>
      </c>
      <c r="N185" s="62"/>
      <c r="O185" s="61"/>
      <c r="P185" s="62"/>
      <c r="Q185" s="62"/>
      <c r="R185" s="62"/>
      <c r="S185" s="62"/>
      <c r="T185" s="39"/>
    </row>
    <row r="186" spans="1:20">
      <c r="A186" s="276"/>
      <c r="B186" s="311"/>
      <c r="C186" s="317"/>
      <c r="D186" s="315"/>
      <c r="E186" s="315"/>
      <c r="F186" s="315"/>
      <c r="G186" s="315"/>
      <c r="H186" s="315"/>
      <c r="I186" s="315"/>
      <c r="J186" s="315"/>
      <c r="K186" s="315"/>
      <c r="L186" s="34" t="s">
        <v>33</v>
      </c>
      <c r="M186" s="34" t="s">
        <v>24</v>
      </c>
      <c r="N186" s="62"/>
      <c r="O186" s="61"/>
      <c r="P186" s="62"/>
      <c r="Q186" s="62"/>
      <c r="R186" s="62"/>
      <c r="S186" s="62"/>
      <c r="T186" s="39"/>
    </row>
    <row r="187" spans="1:20">
      <c r="A187" s="276"/>
      <c r="B187" s="311"/>
      <c r="C187" s="317"/>
      <c r="D187" s="315"/>
      <c r="E187" s="315"/>
      <c r="F187" s="315"/>
      <c r="G187" s="315"/>
      <c r="H187" s="315"/>
      <c r="I187" s="315"/>
      <c r="J187" s="315"/>
      <c r="K187" s="315"/>
      <c r="L187" s="34" t="s">
        <v>28</v>
      </c>
      <c r="M187" s="34" t="s">
        <v>22</v>
      </c>
      <c r="N187" s="62"/>
      <c r="O187" s="61"/>
      <c r="P187" s="62"/>
      <c r="Q187" s="62"/>
      <c r="R187" s="62"/>
      <c r="S187" s="62"/>
      <c r="T187" s="39"/>
    </row>
    <row r="188" spans="1:20" ht="39" customHeight="1">
      <c r="A188" s="276" t="s">
        <v>402</v>
      </c>
      <c r="B188" s="311">
        <v>2040</v>
      </c>
      <c r="C188" s="317"/>
      <c r="D188" s="315"/>
      <c r="E188" s="315"/>
      <c r="F188" s="315"/>
      <c r="G188" s="315"/>
      <c r="H188" s="315"/>
      <c r="I188" s="315"/>
      <c r="J188" s="315"/>
      <c r="K188" s="315"/>
      <c r="L188" s="51"/>
      <c r="M188" s="51"/>
      <c r="N188" s="55">
        <f t="shared" ref="N188" si="147">SUM(N189:N192)</f>
        <v>0</v>
      </c>
      <c r="O188" s="55">
        <f t="shared" ref="O188:S188" si="148">SUM(O189:O192)</f>
        <v>0</v>
      </c>
      <c r="P188" s="55">
        <f t="shared" si="148"/>
        <v>0</v>
      </c>
      <c r="Q188" s="55">
        <f t="shared" si="148"/>
        <v>0</v>
      </c>
      <c r="R188" s="55">
        <f t="shared" si="148"/>
        <v>0</v>
      </c>
      <c r="S188" s="55">
        <f t="shared" si="148"/>
        <v>0</v>
      </c>
      <c r="T188" s="39"/>
    </row>
    <row r="189" spans="1:20">
      <c r="A189" s="276"/>
      <c r="B189" s="311"/>
      <c r="C189" s="317"/>
      <c r="D189" s="315"/>
      <c r="E189" s="315"/>
      <c r="F189" s="315"/>
      <c r="G189" s="315"/>
      <c r="H189" s="315"/>
      <c r="I189" s="315"/>
      <c r="J189" s="315"/>
      <c r="K189" s="315"/>
      <c r="L189" s="34" t="s">
        <v>21</v>
      </c>
      <c r="M189" s="34" t="s">
        <v>29</v>
      </c>
      <c r="N189" s="62"/>
      <c r="O189" s="61"/>
      <c r="P189" s="62"/>
      <c r="Q189" s="62"/>
      <c r="R189" s="62"/>
      <c r="S189" s="62"/>
      <c r="T189" s="39"/>
    </row>
    <row r="190" spans="1:20">
      <c r="A190" s="276"/>
      <c r="B190" s="311"/>
      <c r="C190" s="317"/>
      <c r="D190" s="315"/>
      <c r="E190" s="315"/>
      <c r="F190" s="315"/>
      <c r="G190" s="315"/>
      <c r="H190" s="315"/>
      <c r="I190" s="315"/>
      <c r="J190" s="315"/>
      <c r="K190" s="315"/>
      <c r="L190" s="34" t="s">
        <v>27</v>
      </c>
      <c r="M190" s="34" t="s">
        <v>27</v>
      </c>
      <c r="N190" s="62"/>
      <c r="O190" s="61"/>
      <c r="P190" s="62"/>
      <c r="Q190" s="62"/>
      <c r="R190" s="62"/>
      <c r="S190" s="62"/>
      <c r="T190" s="39"/>
    </row>
    <row r="191" spans="1:20">
      <c r="A191" s="276"/>
      <c r="B191" s="311"/>
      <c r="C191" s="317"/>
      <c r="D191" s="315"/>
      <c r="E191" s="315"/>
      <c r="F191" s="315"/>
      <c r="G191" s="315"/>
      <c r="H191" s="315"/>
      <c r="I191" s="315"/>
      <c r="J191" s="315"/>
      <c r="K191" s="315"/>
      <c r="L191" s="34" t="s">
        <v>27</v>
      </c>
      <c r="M191" s="34" t="s">
        <v>30</v>
      </c>
      <c r="N191" s="62"/>
      <c r="O191" s="61"/>
      <c r="P191" s="62"/>
      <c r="Q191" s="62"/>
      <c r="R191" s="62"/>
      <c r="S191" s="62"/>
      <c r="T191" s="39"/>
    </row>
    <row r="192" spans="1:20">
      <c r="A192" s="276"/>
      <c r="B192" s="311"/>
      <c r="C192" s="317"/>
      <c r="D192" s="315"/>
      <c r="E192" s="315"/>
      <c r="F192" s="315"/>
      <c r="G192" s="315"/>
      <c r="H192" s="315"/>
      <c r="I192" s="315"/>
      <c r="J192" s="315"/>
      <c r="K192" s="315"/>
      <c r="L192" s="34" t="s">
        <v>33</v>
      </c>
      <c r="M192" s="34" t="s">
        <v>21</v>
      </c>
      <c r="N192" s="62"/>
      <c r="O192" s="61"/>
      <c r="P192" s="62"/>
      <c r="Q192" s="62"/>
      <c r="R192" s="62"/>
      <c r="S192" s="62"/>
      <c r="T192" s="39"/>
    </row>
    <row r="193" spans="1:20" ht="117" customHeight="1">
      <c r="A193" s="54" t="s">
        <v>403</v>
      </c>
      <c r="B193" s="45">
        <v>2041</v>
      </c>
      <c r="C193" s="50"/>
      <c r="D193" s="51"/>
      <c r="E193" s="51"/>
      <c r="F193" s="51"/>
      <c r="G193" s="51"/>
      <c r="H193" s="51"/>
      <c r="I193" s="51"/>
      <c r="J193" s="51"/>
      <c r="K193" s="51"/>
      <c r="L193" s="51"/>
      <c r="M193" s="51"/>
      <c r="N193" s="197">
        <v>0</v>
      </c>
      <c r="O193" s="48">
        <v>0</v>
      </c>
      <c r="P193" s="48">
        <v>0</v>
      </c>
      <c r="Q193" s="136">
        <v>0</v>
      </c>
      <c r="R193" s="136">
        <v>0</v>
      </c>
      <c r="S193" s="136">
        <v>0</v>
      </c>
      <c r="T193" s="39"/>
    </row>
    <row r="194" spans="1:20" ht="45.75" customHeight="1">
      <c r="A194" s="54" t="s">
        <v>404</v>
      </c>
      <c r="B194" s="45">
        <v>2042</v>
      </c>
      <c r="C194" s="50"/>
      <c r="D194" s="51"/>
      <c r="E194" s="51"/>
      <c r="F194" s="51"/>
      <c r="G194" s="51"/>
      <c r="H194" s="51"/>
      <c r="I194" s="51"/>
      <c r="J194" s="51"/>
      <c r="K194" s="51"/>
      <c r="L194" s="51"/>
      <c r="M194" s="51"/>
      <c r="N194" s="197">
        <v>0</v>
      </c>
      <c r="O194" s="48">
        <v>0</v>
      </c>
      <c r="P194" s="48">
        <v>0</v>
      </c>
      <c r="Q194" s="136">
        <v>0</v>
      </c>
      <c r="R194" s="136">
        <v>0</v>
      </c>
      <c r="S194" s="136">
        <v>0</v>
      </c>
      <c r="T194" s="39"/>
    </row>
    <row r="195" spans="1:20" ht="22.5">
      <c r="A195" s="54" t="s">
        <v>405</v>
      </c>
      <c r="B195" s="45">
        <v>2043</v>
      </c>
      <c r="C195" s="50"/>
      <c r="D195" s="51"/>
      <c r="E195" s="51"/>
      <c r="F195" s="51"/>
      <c r="G195" s="51"/>
      <c r="H195" s="51"/>
      <c r="I195" s="51"/>
      <c r="J195" s="51"/>
      <c r="K195" s="51"/>
      <c r="L195" s="51"/>
      <c r="M195" s="51"/>
      <c r="N195" s="197">
        <v>0</v>
      </c>
      <c r="O195" s="48">
        <v>0</v>
      </c>
      <c r="P195" s="48">
        <v>0</v>
      </c>
      <c r="Q195" s="136">
        <v>0</v>
      </c>
      <c r="R195" s="136">
        <v>0</v>
      </c>
      <c r="S195" s="136">
        <v>0</v>
      </c>
      <c r="T195" s="39"/>
    </row>
    <row r="196" spans="1:20" ht="78.75">
      <c r="A196" s="54" t="s">
        <v>406</v>
      </c>
      <c r="B196" s="45">
        <v>2044</v>
      </c>
      <c r="C196" s="50"/>
      <c r="D196" s="51"/>
      <c r="E196" s="51"/>
      <c r="F196" s="51"/>
      <c r="G196" s="51"/>
      <c r="H196" s="51"/>
      <c r="I196" s="51"/>
      <c r="J196" s="51"/>
      <c r="K196" s="51"/>
      <c r="L196" s="51"/>
      <c r="M196" s="51"/>
      <c r="N196" s="197">
        <v>0</v>
      </c>
      <c r="O196" s="48">
        <v>0</v>
      </c>
      <c r="P196" s="48">
        <v>0</v>
      </c>
      <c r="Q196" s="136">
        <v>0</v>
      </c>
      <c r="R196" s="136">
        <v>0</v>
      </c>
      <c r="S196" s="136">
        <v>0</v>
      </c>
      <c r="T196" s="39"/>
    </row>
    <row r="197" spans="1:20" ht="24.75" customHeight="1">
      <c r="A197" s="54" t="s">
        <v>407</v>
      </c>
      <c r="B197" s="45">
        <v>2045</v>
      </c>
      <c r="C197" s="50"/>
      <c r="D197" s="51"/>
      <c r="E197" s="51"/>
      <c r="F197" s="51"/>
      <c r="G197" s="51"/>
      <c r="H197" s="51"/>
      <c r="I197" s="51"/>
      <c r="J197" s="51"/>
      <c r="K197" s="51"/>
      <c r="L197" s="51"/>
      <c r="M197" s="51"/>
      <c r="N197" s="197">
        <v>0</v>
      </c>
      <c r="O197" s="48">
        <v>0</v>
      </c>
      <c r="P197" s="48">
        <v>0</v>
      </c>
      <c r="Q197" s="136">
        <v>0</v>
      </c>
      <c r="R197" s="136">
        <v>0</v>
      </c>
      <c r="S197" s="136">
        <v>0</v>
      </c>
      <c r="T197" s="39"/>
    </row>
    <row r="198" spans="1:20" ht="60" customHeight="1">
      <c r="A198" s="54" t="s">
        <v>408</v>
      </c>
      <c r="B198" s="45">
        <v>2046</v>
      </c>
      <c r="C198" s="50"/>
      <c r="D198" s="51"/>
      <c r="E198" s="51"/>
      <c r="F198" s="51"/>
      <c r="G198" s="51"/>
      <c r="H198" s="51"/>
      <c r="I198" s="51"/>
      <c r="J198" s="51"/>
      <c r="K198" s="51"/>
      <c r="L198" s="51"/>
      <c r="M198" s="51"/>
      <c r="N198" s="197">
        <v>0</v>
      </c>
      <c r="O198" s="48">
        <v>0</v>
      </c>
      <c r="P198" s="48">
        <v>0</v>
      </c>
      <c r="Q198" s="136">
        <v>0</v>
      </c>
      <c r="R198" s="136">
        <v>0</v>
      </c>
      <c r="S198" s="136">
        <v>0</v>
      </c>
      <c r="T198" s="39"/>
    </row>
    <row r="199" spans="1:20" ht="78.75">
      <c r="A199" s="54" t="s">
        <v>409</v>
      </c>
      <c r="B199" s="74">
        <v>2100</v>
      </c>
      <c r="C199" s="46" t="s">
        <v>20</v>
      </c>
      <c r="D199" s="46" t="s">
        <v>20</v>
      </c>
      <c r="E199" s="46" t="s">
        <v>20</v>
      </c>
      <c r="F199" s="46" t="s">
        <v>20</v>
      </c>
      <c r="G199" s="46" t="s">
        <v>20</v>
      </c>
      <c r="H199" s="46" t="s">
        <v>20</v>
      </c>
      <c r="I199" s="46" t="s">
        <v>20</v>
      </c>
      <c r="J199" s="46" t="s">
        <v>20</v>
      </c>
      <c r="K199" s="46" t="s">
        <v>20</v>
      </c>
      <c r="L199" s="51"/>
      <c r="M199" s="51"/>
      <c r="N199" s="75">
        <f>N200+N204+N205+N212+N213+N214+N215+N216+N217+N218+N219+N220+N221+N231+N243</f>
        <v>84164.499999999985</v>
      </c>
      <c r="O199" s="48">
        <f>O200+O204+O205+O212+O213+O214+O216+O217+O218+O219+O220+O221+O231+O243</f>
        <v>12453.7</v>
      </c>
      <c r="P199" s="75">
        <f>P200+P204+P205+P212+P213+P214+P215+P216+P217+P218+P219+P220+P221+P231+P243</f>
        <v>125301.6</v>
      </c>
      <c r="Q199" s="136">
        <f>Q200+Q204+Q205+Q212+Q213+Q214+Q216+Q217+Q218+Q219+Q220+Q221+Q231+Q243</f>
        <v>876459.6</v>
      </c>
      <c r="R199" s="136">
        <f>R200+R204+R205+R212+R213+R214+R216+R217+R218+R219+R220+R221+R231+R243</f>
        <v>396626.5</v>
      </c>
      <c r="S199" s="136">
        <f>S200+S204+S205+S212+S213+S214+S216+S217+S218+S219+S220+S221+S231+S243</f>
        <v>833628.39999999991</v>
      </c>
      <c r="T199" s="39"/>
    </row>
    <row r="200" spans="1:20" ht="45" customHeight="1">
      <c r="A200" s="276" t="s">
        <v>183</v>
      </c>
      <c r="B200" s="311">
        <v>2101</v>
      </c>
      <c r="C200" s="317"/>
      <c r="D200" s="315"/>
      <c r="E200" s="315"/>
      <c r="F200" s="315"/>
      <c r="G200" s="315"/>
      <c r="H200" s="315"/>
      <c r="I200" s="315"/>
      <c r="J200" s="315"/>
      <c r="K200" s="315"/>
      <c r="L200" s="51"/>
      <c r="M200" s="51"/>
      <c r="N200" s="197">
        <f t="shared" ref="N200" si="149">SUM(N201:N203)</f>
        <v>0</v>
      </c>
      <c r="O200" s="48">
        <f t="shared" ref="O200:S200" si="150">SUM(O201:O203)</f>
        <v>0</v>
      </c>
      <c r="P200" s="48">
        <f t="shared" si="150"/>
        <v>0</v>
      </c>
      <c r="Q200" s="136">
        <f t="shared" si="150"/>
        <v>0</v>
      </c>
      <c r="R200" s="136">
        <f t="shared" si="150"/>
        <v>0</v>
      </c>
      <c r="S200" s="136">
        <f t="shared" si="150"/>
        <v>0</v>
      </c>
      <c r="T200" s="39"/>
    </row>
    <row r="201" spans="1:20">
      <c r="A201" s="276"/>
      <c r="B201" s="311"/>
      <c r="C201" s="317"/>
      <c r="D201" s="315"/>
      <c r="E201" s="315"/>
      <c r="F201" s="315"/>
      <c r="G201" s="315"/>
      <c r="H201" s="315"/>
      <c r="I201" s="315"/>
      <c r="J201" s="315"/>
      <c r="K201" s="315"/>
      <c r="L201" s="34" t="s">
        <v>21</v>
      </c>
      <c r="M201" s="34" t="s">
        <v>22</v>
      </c>
      <c r="N201" s="197"/>
      <c r="O201" s="48"/>
      <c r="P201" s="48"/>
      <c r="Q201" s="136"/>
      <c r="R201" s="136"/>
      <c r="S201" s="136"/>
      <c r="T201" s="39"/>
    </row>
    <row r="202" spans="1:20">
      <c r="A202" s="276"/>
      <c r="B202" s="311"/>
      <c r="C202" s="317"/>
      <c r="D202" s="315"/>
      <c r="E202" s="315"/>
      <c r="F202" s="315"/>
      <c r="G202" s="315"/>
      <c r="H202" s="315"/>
      <c r="I202" s="315"/>
      <c r="J202" s="315"/>
      <c r="K202" s="315"/>
      <c r="L202" s="34" t="s">
        <v>21</v>
      </c>
      <c r="M202" s="34" t="s">
        <v>23</v>
      </c>
      <c r="N202" s="197"/>
      <c r="O202" s="48"/>
      <c r="P202" s="48"/>
      <c r="Q202" s="136"/>
      <c r="R202" s="136"/>
      <c r="S202" s="136"/>
      <c r="T202" s="39"/>
    </row>
    <row r="203" spans="1:20">
      <c r="A203" s="276"/>
      <c r="B203" s="311"/>
      <c r="C203" s="317"/>
      <c r="D203" s="315"/>
      <c r="E203" s="315"/>
      <c r="F203" s="315"/>
      <c r="G203" s="315"/>
      <c r="H203" s="315"/>
      <c r="I203" s="315"/>
      <c r="J203" s="315"/>
      <c r="K203" s="315"/>
      <c r="L203" s="34" t="s">
        <v>21</v>
      </c>
      <c r="M203" s="34" t="s">
        <v>29</v>
      </c>
      <c r="N203" s="197"/>
      <c r="O203" s="48"/>
      <c r="P203" s="48"/>
      <c r="Q203" s="136"/>
      <c r="R203" s="136"/>
      <c r="S203" s="136"/>
      <c r="T203" s="39"/>
    </row>
    <row r="204" spans="1:20" ht="22.5">
      <c r="A204" s="54" t="s">
        <v>410</v>
      </c>
      <c r="B204" s="45">
        <v>2102</v>
      </c>
      <c r="C204" s="50"/>
      <c r="D204" s="51"/>
      <c r="E204" s="51"/>
      <c r="F204" s="51"/>
      <c r="G204" s="51"/>
      <c r="H204" s="51"/>
      <c r="I204" s="51"/>
      <c r="J204" s="51"/>
      <c r="K204" s="51"/>
      <c r="L204" s="51"/>
      <c r="M204" s="51"/>
      <c r="N204" s="197">
        <v>0</v>
      </c>
      <c r="O204" s="48">
        <v>0</v>
      </c>
      <c r="P204" s="48">
        <v>0</v>
      </c>
      <c r="Q204" s="136">
        <v>0</v>
      </c>
      <c r="R204" s="136">
        <v>0</v>
      </c>
      <c r="S204" s="136">
        <v>0</v>
      </c>
      <c r="T204" s="39"/>
    </row>
    <row r="205" spans="1:20" ht="101.25" customHeight="1">
      <c r="A205" s="276" t="s">
        <v>411</v>
      </c>
      <c r="B205" s="311">
        <v>2103</v>
      </c>
      <c r="C205" s="317"/>
      <c r="D205" s="315"/>
      <c r="E205" s="315"/>
      <c r="F205" s="315"/>
      <c r="G205" s="315"/>
      <c r="H205" s="315"/>
      <c r="I205" s="315"/>
      <c r="J205" s="315"/>
      <c r="K205" s="315"/>
      <c r="L205" s="51"/>
      <c r="M205" s="51"/>
      <c r="N205" s="55">
        <f t="shared" ref="N205" si="151">SUM(N206:N211)</f>
        <v>0</v>
      </c>
      <c r="O205" s="55">
        <f t="shared" ref="O205:S205" si="152">SUM(O206:O211)</f>
        <v>0</v>
      </c>
      <c r="P205" s="55">
        <f t="shared" si="152"/>
        <v>0</v>
      </c>
      <c r="Q205" s="55">
        <f t="shared" si="152"/>
        <v>0</v>
      </c>
      <c r="R205" s="55">
        <f t="shared" si="152"/>
        <v>0</v>
      </c>
      <c r="S205" s="55">
        <f t="shared" si="152"/>
        <v>0</v>
      </c>
      <c r="T205" s="39"/>
    </row>
    <row r="206" spans="1:20">
      <c r="A206" s="276"/>
      <c r="B206" s="311"/>
      <c r="C206" s="317"/>
      <c r="D206" s="315"/>
      <c r="E206" s="315"/>
      <c r="F206" s="315"/>
      <c r="G206" s="315"/>
      <c r="H206" s="315"/>
      <c r="I206" s="315"/>
      <c r="J206" s="315"/>
      <c r="K206" s="315"/>
      <c r="L206" s="34" t="s">
        <v>21</v>
      </c>
      <c r="M206" s="34" t="s">
        <v>29</v>
      </c>
      <c r="N206" s="62"/>
      <c r="O206" s="61"/>
      <c r="P206" s="62"/>
      <c r="Q206" s="62"/>
      <c r="R206" s="62"/>
      <c r="S206" s="62"/>
      <c r="T206" s="39"/>
    </row>
    <row r="207" spans="1:20">
      <c r="A207" s="276"/>
      <c r="B207" s="311"/>
      <c r="C207" s="317"/>
      <c r="D207" s="315"/>
      <c r="E207" s="315"/>
      <c r="F207" s="315"/>
      <c r="G207" s="315"/>
      <c r="H207" s="315"/>
      <c r="I207" s="315"/>
      <c r="J207" s="315"/>
      <c r="K207" s="315"/>
      <c r="L207" s="34" t="s">
        <v>25</v>
      </c>
      <c r="M207" s="34" t="s">
        <v>23</v>
      </c>
      <c r="N207" s="62"/>
      <c r="O207" s="61"/>
      <c r="P207" s="62"/>
      <c r="Q207" s="62"/>
      <c r="R207" s="62"/>
      <c r="S207" s="62"/>
      <c r="T207" s="39"/>
    </row>
    <row r="208" spans="1:20">
      <c r="A208" s="276"/>
      <c r="B208" s="311"/>
      <c r="C208" s="317"/>
      <c r="D208" s="315"/>
      <c r="E208" s="315"/>
      <c r="F208" s="315"/>
      <c r="G208" s="315"/>
      <c r="H208" s="315"/>
      <c r="I208" s="315"/>
      <c r="J208" s="315"/>
      <c r="K208" s="315"/>
      <c r="L208" s="34" t="s">
        <v>24</v>
      </c>
      <c r="M208" s="34" t="s">
        <v>33</v>
      </c>
      <c r="N208" s="62"/>
      <c r="O208" s="61"/>
      <c r="P208" s="62"/>
      <c r="Q208" s="62"/>
      <c r="R208" s="62"/>
      <c r="S208" s="62"/>
      <c r="T208" s="39"/>
    </row>
    <row r="209" spans="1:20">
      <c r="A209" s="276"/>
      <c r="B209" s="311"/>
      <c r="C209" s="317"/>
      <c r="D209" s="315"/>
      <c r="E209" s="315"/>
      <c r="F209" s="315"/>
      <c r="G209" s="315"/>
      <c r="H209" s="315"/>
      <c r="I209" s="315"/>
      <c r="J209" s="315"/>
      <c r="K209" s="315"/>
      <c r="L209" s="34" t="s">
        <v>24</v>
      </c>
      <c r="M209" s="34" t="s">
        <v>30</v>
      </c>
      <c r="N209" s="62"/>
      <c r="O209" s="61"/>
      <c r="P209" s="62"/>
      <c r="Q209" s="62"/>
      <c r="R209" s="62"/>
      <c r="S209" s="62"/>
      <c r="T209" s="39"/>
    </row>
    <row r="210" spans="1:20">
      <c r="A210" s="276"/>
      <c r="B210" s="311"/>
      <c r="C210" s="317"/>
      <c r="D210" s="315"/>
      <c r="E210" s="315"/>
      <c r="F210" s="315"/>
      <c r="G210" s="315"/>
      <c r="H210" s="315"/>
      <c r="I210" s="315"/>
      <c r="J210" s="315"/>
      <c r="K210" s="315"/>
      <c r="L210" s="34" t="s">
        <v>24</v>
      </c>
      <c r="M210" s="34" t="s">
        <v>34</v>
      </c>
      <c r="N210" s="62"/>
      <c r="O210" s="61"/>
      <c r="P210" s="62"/>
      <c r="Q210" s="62"/>
      <c r="R210" s="62"/>
      <c r="S210" s="62"/>
      <c r="T210" s="39"/>
    </row>
    <row r="211" spans="1:20">
      <c r="A211" s="276"/>
      <c r="B211" s="311"/>
      <c r="C211" s="317"/>
      <c r="D211" s="315"/>
      <c r="E211" s="315"/>
      <c r="F211" s="315"/>
      <c r="G211" s="315"/>
      <c r="H211" s="315"/>
      <c r="I211" s="315"/>
      <c r="J211" s="315"/>
      <c r="K211" s="315"/>
      <c r="L211" s="34" t="s">
        <v>25</v>
      </c>
      <c r="M211" s="34" t="s">
        <v>25</v>
      </c>
      <c r="N211" s="62"/>
      <c r="O211" s="61"/>
      <c r="P211" s="62"/>
      <c r="Q211" s="62"/>
      <c r="R211" s="62"/>
      <c r="S211" s="62"/>
      <c r="T211" s="39"/>
    </row>
    <row r="212" spans="1:20" ht="67.5">
      <c r="A212" s="54" t="s">
        <v>412</v>
      </c>
      <c r="B212" s="45">
        <v>2104</v>
      </c>
      <c r="C212" s="50"/>
      <c r="D212" s="51"/>
      <c r="E212" s="51"/>
      <c r="F212" s="51"/>
      <c r="G212" s="51"/>
      <c r="H212" s="51"/>
      <c r="I212" s="51"/>
      <c r="J212" s="51"/>
      <c r="K212" s="51"/>
      <c r="L212" s="51"/>
      <c r="M212" s="51"/>
      <c r="N212" s="197">
        <v>0</v>
      </c>
      <c r="O212" s="48">
        <v>0</v>
      </c>
      <c r="P212" s="48">
        <v>0</v>
      </c>
      <c r="Q212" s="136">
        <v>0</v>
      </c>
      <c r="R212" s="136">
        <v>0</v>
      </c>
      <c r="S212" s="136">
        <v>0</v>
      </c>
      <c r="T212" s="39"/>
    </row>
    <row r="213" spans="1:20" ht="33.75">
      <c r="A213" s="54" t="s">
        <v>413</v>
      </c>
      <c r="B213" s="45">
        <v>2105</v>
      </c>
      <c r="C213" s="50"/>
      <c r="D213" s="51"/>
      <c r="E213" s="51"/>
      <c r="F213" s="51"/>
      <c r="G213" s="51"/>
      <c r="H213" s="51"/>
      <c r="I213" s="51"/>
      <c r="J213" s="51"/>
      <c r="K213" s="51"/>
      <c r="L213" s="51"/>
      <c r="M213" s="51"/>
      <c r="N213" s="197">
        <v>0</v>
      </c>
      <c r="O213" s="48">
        <v>0</v>
      </c>
      <c r="P213" s="48">
        <v>0</v>
      </c>
      <c r="Q213" s="136">
        <v>0</v>
      </c>
      <c r="R213" s="136">
        <v>0</v>
      </c>
      <c r="S213" s="136">
        <v>0</v>
      </c>
      <c r="T213" s="39"/>
    </row>
    <row r="214" spans="1:20" ht="43.5" customHeight="1">
      <c r="A214" s="54" t="s">
        <v>414</v>
      </c>
      <c r="B214" s="45">
        <v>2106</v>
      </c>
      <c r="C214" s="50"/>
      <c r="D214" s="51"/>
      <c r="E214" s="51"/>
      <c r="F214" s="51"/>
      <c r="G214" s="51"/>
      <c r="H214" s="51"/>
      <c r="I214" s="51"/>
      <c r="J214" s="51"/>
      <c r="K214" s="51"/>
      <c r="L214" s="51"/>
      <c r="M214" s="51"/>
      <c r="N214" s="197">
        <v>0</v>
      </c>
      <c r="O214" s="48">
        <v>0</v>
      </c>
      <c r="P214" s="48">
        <v>0</v>
      </c>
      <c r="Q214" s="136">
        <v>0</v>
      </c>
      <c r="R214" s="136">
        <v>0</v>
      </c>
      <c r="S214" s="136">
        <v>0</v>
      </c>
      <c r="T214" s="39"/>
    </row>
    <row r="215" spans="1:20" ht="59.25" customHeight="1">
      <c r="A215" s="54" t="s">
        <v>415</v>
      </c>
      <c r="B215" s="45">
        <v>2107</v>
      </c>
      <c r="C215" s="50"/>
      <c r="D215" s="51"/>
      <c r="E215" s="51"/>
      <c r="F215" s="51"/>
      <c r="G215" s="51"/>
      <c r="H215" s="51"/>
      <c r="I215" s="51"/>
      <c r="J215" s="51"/>
      <c r="K215" s="51"/>
      <c r="L215" s="51"/>
      <c r="M215" s="51"/>
      <c r="N215" s="197"/>
      <c r="O215" s="48"/>
      <c r="P215" s="48"/>
      <c r="Q215" s="136"/>
      <c r="R215" s="136"/>
      <c r="S215" s="136"/>
      <c r="T215" s="39"/>
    </row>
    <row r="216" spans="1:20" ht="117" customHeight="1">
      <c r="A216" s="54" t="s">
        <v>416</v>
      </c>
      <c r="B216" s="45">
        <v>2108</v>
      </c>
      <c r="C216" s="50"/>
      <c r="D216" s="51"/>
      <c r="E216" s="51"/>
      <c r="F216" s="51"/>
      <c r="G216" s="51"/>
      <c r="H216" s="51"/>
      <c r="I216" s="51"/>
      <c r="J216" s="51"/>
      <c r="K216" s="51"/>
      <c r="L216" s="34" t="s">
        <v>21</v>
      </c>
      <c r="M216" s="34" t="s">
        <v>27</v>
      </c>
      <c r="N216" s="197"/>
      <c r="O216" s="48"/>
      <c r="P216" s="48"/>
      <c r="Q216" s="136"/>
      <c r="R216" s="136"/>
      <c r="S216" s="136"/>
      <c r="T216" s="39"/>
    </row>
    <row r="217" spans="1:20" ht="119.25" customHeight="1">
      <c r="A217" s="54" t="s">
        <v>417</v>
      </c>
      <c r="B217" s="45">
        <v>2109</v>
      </c>
      <c r="C217" s="50"/>
      <c r="D217" s="51"/>
      <c r="E217" s="51"/>
      <c r="F217" s="51"/>
      <c r="G217" s="51"/>
      <c r="H217" s="51"/>
      <c r="I217" s="51"/>
      <c r="J217" s="51"/>
      <c r="K217" s="51"/>
      <c r="L217" s="51"/>
      <c r="M217" s="51"/>
      <c r="N217" s="197">
        <v>0</v>
      </c>
      <c r="O217" s="48">
        <v>0</v>
      </c>
      <c r="P217" s="48">
        <v>0</v>
      </c>
      <c r="Q217" s="136">
        <v>0</v>
      </c>
      <c r="R217" s="136">
        <v>0</v>
      </c>
      <c r="S217" s="136">
        <v>0</v>
      </c>
      <c r="T217" s="39"/>
    </row>
    <row r="218" spans="1:20" ht="110.25" customHeight="1">
      <c r="A218" s="54" t="s">
        <v>418</v>
      </c>
      <c r="B218" s="45">
        <v>2110</v>
      </c>
      <c r="C218" s="50"/>
      <c r="D218" s="51"/>
      <c r="E218" s="51"/>
      <c r="F218" s="51"/>
      <c r="G218" s="51"/>
      <c r="H218" s="51"/>
      <c r="I218" s="51"/>
      <c r="J218" s="51"/>
      <c r="K218" s="51"/>
      <c r="L218" s="51"/>
      <c r="M218" s="51"/>
      <c r="N218" s="197">
        <v>0</v>
      </c>
      <c r="O218" s="48">
        <v>0</v>
      </c>
      <c r="P218" s="48">
        <v>0</v>
      </c>
      <c r="Q218" s="136">
        <v>0</v>
      </c>
      <c r="R218" s="136">
        <v>0</v>
      </c>
      <c r="S218" s="136">
        <v>0</v>
      </c>
      <c r="T218" s="39"/>
    </row>
    <row r="219" spans="1:20" ht="78.75">
      <c r="A219" s="54" t="s">
        <v>419</v>
      </c>
      <c r="B219" s="45">
        <v>2111</v>
      </c>
      <c r="C219" s="50"/>
      <c r="D219" s="51"/>
      <c r="E219" s="51"/>
      <c r="F219" s="51"/>
      <c r="G219" s="51"/>
      <c r="H219" s="51"/>
      <c r="I219" s="51"/>
      <c r="J219" s="51"/>
      <c r="K219" s="51"/>
      <c r="L219" s="34" t="s">
        <v>34</v>
      </c>
      <c r="M219" s="34" t="s">
        <v>22</v>
      </c>
      <c r="N219" s="197">
        <v>0</v>
      </c>
      <c r="O219" s="48">
        <v>0</v>
      </c>
      <c r="P219" s="48">
        <v>0</v>
      </c>
      <c r="Q219" s="136">
        <v>0</v>
      </c>
      <c r="R219" s="136">
        <v>0</v>
      </c>
      <c r="S219" s="136">
        <v>0</v>
      </c>
      <c r="T219" s="39"/>
    </row>
    <row r="220" spans="1:20" ht="43.5" customHeight="1">
      <c r="A220" s="54" t="s">
        <v>420</v>
      </c>
      <c r="B220" s="45">
        <v>2112</v>
      </c>
      <c r="C220" s="50"/>
      <c r="D220" s="51"/>
      <c r="E220" s="51"/>
      <c r="F220" s="51"/>
      <c r="G220" s="51"/>
      <c r="H220" s="51"/>
      <c r="I220" s="51"/>
      <c r="J220" s="51"/>
      <c r="K220" s="51"/>
      <c r="L220" s="51"/>
      <c r="M220" s="51"/>
      <c r="N220" s="197">
        <v>0</v>
      </c>
      <c r="O220" s="48">
        <v>0</v>
      </c>
      <c r="P220" s="48">
        <v>0</v>
      </c>
      <c r="Q220" s="136">
        <v>0</v>
      </c>
      <c r="R220" s="136">
        <v>0</v>
      </c>
      <c r="S220" s="136">
        <v>0</v>
      </c>
      <c r="T220" s="39"/>
    </row>
    <row r="221" spans="1:20" ht="157.5" customHeight="1">
      <c r="A221" s="276" t="s">
        <v>421</v>
      </c>
      <c r="B221" s="311">
        <v>2113</v>
      </c>
      <c r="C221" s="317"/>
      <c r="D221" s="315"/>
      <c r="E221" s="315"/>
      <c r="F221" s="315"/>
      <c r="G221" s="315"/>
      <c r="H221" s="315"/>
      <c r="I221" s="315"/>
      <c r="J221" s="315"/>
      <c r="K221" s="315"/>
      <c r="L221" s="51"/>
      <c r="M221" s="51"/>
      <c r="N221" s="69">
        <f t="shared" ref="N221" si="153">SUM(N222:N230)</f>
        <v>0</v>
      </c>
      <c r="O221" s="69">
        <f t="shared" ref="O221:S221" si="154">SUM(O222:O230)</f>
        <v>0</v>
      </c>
      <c r="P221" s="69">
        <f t="shared" si="154"/>
        <v>0</v>
      </c>
      <c r="Q221" s="69">
        <f t="shared" si="154"/>
        <v>0</v>
      </c>
      <c r="R221" s="69">
        <f t="shared" si="154"/>
        <v>0</v>
      </c>
      <c r="S221" s="69">
        <f t="shared" si="154"/>
        <v>0</v>
      </c>
      <c r="T221" s="39"/>
    </row>
    <row r="222" spans="1:20">
      <c r="A222" s="276"/>
      <c r="B222" s="311"/>
      <c r="C222" s="317"/>
      <c r="D222" s="315"/>
      <c r="E222" s="315"/>
      <c r="F222" s="315"/>
      <c r="G222" s="315"/>
      <c r="H222" s="315"/>
      <c r="I222" s="315"/>
      <c r="J222" s="315"/>
      <c r="K222" s="315"/>
      <c r="L222" s="34" t="s">
        <v>21</v>
      </c>
      <c r="M222" s="34" t="s">
        <v>24</v>
      </c>
      <c r="N222" s="62"/>
      <c r="O222" s="61"/>
      <c r="P222" s="62"/>
      <c r="Q222" s="62"/>
      <c r="R222" s="62"/>
      <c r="S222" s="62"/>
      <c r="T222" s="39"/>
    </row>
    <row r="223" spans="1:20">
      <c r="A223" s="276"/>
      <c r="B223" s="311"/>
      <c r="C223" s="317"/>
      <c r="D223" s="315"/>
      <c r="E223" s="315"/>
      <c r="F223" s="315"/>
      <c r="G223" s="315"/>
      <c r="H223" s="315"/>
      <c r="I223" s="315"/>
      <c r="J223" s="315"/>
      <c r="K223" s="315"/>
      <c r="L223" s="34" t="s">
        <v>21</v>
      </c>
      <c r="M223" s="34" t="s">
        <v>26</v>
      </c>
      <c r="N223" s="62"/>
      <c r="O223" s="61"/>
      <c r="P223" s="62"/>
      <c r="Q223" s="62"/>
      <c r="R223" s="62"/>
      <c r="S223" s="62"/>
      <c r="T223" s="39"/>
    </row>
    <row r="224" spans="1:20">
      <c r="A224" s="276"/>
      <c r="B224" s="311"/>
      <c r="C224" s="317"/>
      <c r="D224" s="315"/>
      <c r="E224" s="315"/>
      <c r="F224" s="315"/>
      <c r="G224" s="315"/>
      <c r="H224" s="315"/>
      <c r="I224" s="315"/>
      <c r="J224" s="315"/>
      <c r="K224" s="315"/>
      <c r="L224" s="34" t="s">
        <v>21</v>
      </c>
      <c r="M224" s="34" t="s">
        <v>29</v>
      </c>
      <c r="N224" s="62"/>
      <c r="O224" s="61"/>
      <c r="P224" s="62"/>
      <c r="Q224" s="62"/>
      <c r="R224" s="62"/>
      <c r="S224" s="62"/>
      <c r="T224" s="39"/>
    </row>
    <row r="225" spans="1:20">
      <c r="A225" s="276"/>
      <c r="B225" s="311"/>
      <c r="C225" s="317"/>
      <c r="D225" s="315"/>
      <c r="E225" s="315"/>
      <c r="F225" s="315"/>
      <c r="G225" s="315"/>
      <c r="H225" s="315"/>
      <c r="I225" s="315"/>
      <c r="J225" s="315"/>
      <c r="K225" s="315"/>
      <c r="L225" s="34" t="s">
        <v>24</v>
      </c>
      <c r="M225" s="34" t="s">
        <v>33</v>
      </c>
      <c r="N225" s="62"/>
      <c r="O225" s="61"/>
      <c r="P225" s="62"/>
      <c r="Q225" s="62"/>
      <c r="R225" s="62"/>
      <c r="S225" s="62"/>
      <c r="T225" s="39"/>
    </row>
    <row r="226" spans="1:20">
      <c r="A226" s="276"/>
      <c r="B226" s="311"/>
      <c r="C226" s="317"/>
      <c r="D226" s="315"/>
      <c r="E226" s="315"/>
      <c r="F226" s="315"/>
      <c r="G226" s="315"/>
      <c r="H226" s="315"/>
      <c r="I226" s="315"/>
      <c r="J226" s="315"/>
      <c r="K226" s="315"/>
      <c r="L226" s="34" t="s">
        <v>24</v>
      </c>
      <c r="M226" s="34" t="s">
        <v>34</v>
      </c>
      <c r="N226" s="62"/>
      <c r="O226" s="61"/>
      <c r="P226" s="62"/>
      <c r="Q226" s="62"/>
      <c r="R226" s="62"/>
      <c r="S226" s="62"/>
      <c r="T226" s="39"/>
    </row>
    <row r="227" spans="1:20">
      <c r="A227" s="276"/>
      <c r="B227" s="311"/>
      <c r="C227" s="317"/>
      <c r="D227" s="315"/>
      <c r="E227" s="315"/>
      <c r="F227" s="315"/>
      <c r="G227" s="315"/>
      <c r="H227" s="315"/>
      <c r="I227" s="315"/>
      <c r="J227" s="315"/>
      <c r="K227" s="315"/>
      <c r="L227" s="34" t="s">
        <v>25</v>
      </c>
      <c r="M227" s="34" t="s">
        <v>25</v>
      </c>
      <c r="N227" s="62"/>
      <c r="O227" s="61"/>
      <c r="P227" s="62"/>
      <c r="Q227" s="62"/>
      <c r="R227" s="62"/>
      <c r="S227" s="62"/>
      <c r="T227" s="39"/>
    </row>
    <row r="228" spans="1:20">
      <c r="A228" s="276"/>
      <c r="B228" s="311"/>
      <c r="C228" s="317"/>
      <c r="D228" s="315"/>
      <c r="E228" s="315"/>
      <c r="F228" s="315"/>
      <c r="G228" s="315"/>
      <c r="H228" s="315"/>
      <c r="I228" s="315"/>
      <c r="J228" s="315"/>
      <c r="K228" s="315"/>
      <c r="L228" s="34" t="s">
        <v>27</v>
      </c>
      <c r="M228" s="34" t="s">
        <v>25</v>
      </c>
      <c r="N228" s="62"/>
      <c r="O228" s="61"/>
      <c r="P228" s="62"/>
      <c r="Q228" s="62"/>
      <c r="R228" s="62"/>
      <c r="S228" s="62"/>
      <c r="T228" s="39"/>
    </row>
    <row r="229" spans="1:20">
      <c r="A229" s="276"/>
      <c r="B229" s="311"/>
      <c r="C229" s="317"/>
      <c r="D229" s="315"/>
      <c r="E229" s="315"/>
      <c r="F229" s="315"/>
      <c r="G229" s="315"/>
      <c r="H229" s="315"/>
      <c r="I229" s="315"/>
      <c r="J229" s="315"/>
      <c r="K229" s="315"/>
      <c r="L229" s="34" t="s">
        <v>27</v>
      </c>
      <c r="M229" s="34" t="s">
        <v>30</v>
      </c>
      <c r="N229" s="62"/>
      <c r="O229" s="61"/>
      <c r="P229" s="62"/>
      <c r="Q229" s="62"/>
      <c r="R229" s="62"/>
      <c r="S229" s="62"/>
      <c r="T229" s="39"/>
    </row>
    <row r="230" spans="1:20">
      <c r="A230" s="276"/>
      <c r="B230" s="311"/>
      <c r="C230" s="317"/>
      <c r="D230" s="315"/>
      <c r="E230" s="315"/>
      <c r="F230" s="315"/>
      <c r="G230" s="315"/>
      <c r="H230" s="315"/>
      <c r="I230" s="315"/>
      <c r="J230" s="315"/>
      <c r="K230" s="315"/>
      <c r="L230" s="34" t="s">
        <v>33</v>
      </c>
      <c r="M230" s="34" t="s">
        <v>24</v>
      </c>
      <c r="N230" s="62"/>
      <c r="O230" s="61"/>
      <c r="P230" s="62"/>
      <c r="Q230" s="62"/>
      <c r="R230" s="62"/>
      <c r="S230" s="62"/>
      <c r="T230" s="39"/>
    </row>
    <row r="231" spans="1:20" ht="135" customHeight="1">
      <c r="A231" s="276" t="s">
        <v>422</v>
      </c>
      <c r="B231" s="311">
        <v>2114</v>
      </c>
      <c r="C231" s="317"/>
      <c r="D231" s="315"/>
      <c r="E231" s="315"/>
      <c r="F231" s="315"/>
      <c r="G231" s="315"/>
      <c r="H231" s="315"/>
      <c r="I231" s="315"/>
      <c r="J231" s="315"/>
      <c r="K231" s="315"/>
      <c r="L231" s="51"/>
      <c r="M231" s="51"/>
      <c r="N231" s="55">
        <f t="shared" ref="N231" si="155">SUM(N232:N241)</f>
        <v>0</v>
      </c>
      <c r="O231" s="55">
        <f t="shared" ref="O231:S231" si="156">SUM(O232:O241)</f>
        <v>0</v>
      </c>
      <c r="P231" s="55">
        <f t="shared" si="156"/>
        <v>0</v>
      </c>
      <c r="Q231" s="55">
        <f t="shared" si="156"/>
        <v>0</v>
      </c>
      <c r="R231" s="55">
        <f t="shared" si="156"/>
        <v>0</v>
      </c>
      <c r="S231" s="55">
        <f t="shared" si="156"/>
        <v>0</v>
      </c>
      <c r="T231" s="39"/>
    </row>
    <row r="232" spans="1:20">
      <c r="A232" s="276"/>
      <c r="B232" s="311"/>
      <c r="C232" s="317"/>
      <c r="D232" s="315"/>
      <c r="E232" s="315"/>
      <c r="F232" s="315"/>
      <c r="G232" s="315"/>
      <c r="H232" s="315"/>
      <c r="I232" s="315"/>
      <c r="J232" s="315"/>
      <c r="K232" s="315"/>
      <c r="L232" s="34" t="s">
        <v>21</v>
      </c>
      <c r="M232" s="34" t="s">
        <v>29</v>
      </c>
      <c r="N232" s="62"/>
      <c r="O232" s="61"/>
      <c r="P232" s="62"/>
      <c r="Q232" s="62"/>
      <c r="R232" s="62"/>
      <c r="S232" s="62"/>
      <c r="T232" s="39"/>
    </row>
    <row r="233" spans="1:20">
      <c r="A233" s="276"/>
      <c r="B233" s="311"/>
      <c r="C233" s="317"/>
      <c r="D233" s="315"/>
      <c r="E233" s="315"/>
      <c r="F233" s="315"/>
      <c r="G233" s="315"/>
      <c r="H233" s="315"/>
      <c r="I233" s="315"/>
      <c r="J233" s="315"/>
      <c r="K233" s="315"/>
      <c r="L233" s="34" t="s">
        <v>23</v>
      </c>
      <c r="M233" s="34" t="s">
        <v>30</v>
      </c>
      <c r="N233" s="62"/>
      <c r="O233" s="61"/>
      <c r="P233" s="62"/>
      <c r="Q233" s="62"/>
      <c r="R233" s="62"/>
      <c r="S233" s="62"/>
      <c r="T233" s="39"/>
    </row>
    <row r="234" spans="1:20">
      <c r="A234" s="276"/>
      <c r="B234" s="311"/>
      <c r="C234" s="317"/>
      <c r="D234" s="315"/>
      <c r="E234" s="315"/>
      <c r="F234" s="315"/>
      <c r="G234" s="315"/>
      <c r="H234" s="315"/>
      <c r="I234" s="315"/>
      <c r="J234" s="315"/>
      <c r="K234" s="315"/>
      <c r="L234" s="34" t="s">
        <v>24</v>
      </c>
      <c r="M234" s="34" t="s">
        <v>34</v>
      </c>
      <c r="N234" s="62"/>
      <c r="O234" s="61"/>
      <c r="P234" s="62"/>
      <c r="Q234" s="62"/>
      <c r="R234" s="62"/>
      <c r="S234" s="62"/>
      <c r="T234" s="39"/>
    </row>
    <row r="235" spans="1:20">
      <c r="A235" s="276"/>
      <c r="B235" s="311"/>
      <c r="C235" s="317"/>
      <c r="D235" s="315"/>
      <c r="E235" s="315"/>
      <c r="F235" s="315"/>
      <c r="G235" s="315"/>
      <c r="H235" s="315"/>
      <c r="I235" s="315"/>
      <c r="J235" s="315"/>
      <c r="K235" s="315"/>
      <c r="L235" s="34" t="s">
        <v>25</v>
      </c>
      <c r="M235" s="34" t="s">
        <v>25</v>
      </c>
      <c r="N235" s="62"/>
      <c r="O235" s="61"/>
      <c r="P235" s="62"/>
      <c r="Q235" s="62"/>
      <c r="R235" s="62"/>
      <c r="S235" s="62"/>
      <c r="T235" s="39"/>
    </row>
    <row r="236" spans="1:20">
      <c r="A236" s="276"/>
      <c r="B236" s="311"/>
      <c r="C236" s="317"/>
      <c r="D236" s="315"/>
      <c r="E236" s="315"/>
      <c r="F236" s="315"/>
      <c r="G236" s="315"/>
      <c r="H236" s="315"/>
      <c r="I236" s="315"/>
      <c r="J236" s="315"/>
      <c r="K236" s="315"/>
      <c r="L236" s="34" t="s">
        <v>27</v>
      </c>
      <c r="M236" s="34" t="s">
        <v>21</v>
      </c>
      <c r="N236" s="62"/>
      <c r="O236" s="61"/>
      <c r="P236" s="62"/>
      <c r="Q236" s="62"/>
      <c r="R236" s="62"/>
      <c r="S236" s="62"/>
      <c r="T236" s="39"/>
    </row>
    <row r="237" spans="1:20">
      <c r="A237" s="276"/>
      <c r="B237" s="311"/>
      <c r="C237" s="317"/>
      <c r="D237" s="315"/>
      <c r="E237" s="315"/>
      <c r="F237" s="315"/>
      <c r="G237" s="315"/>
      <c r="H237" s="315"/>
      <c r="I237" s="315"/>
      <c r="J237" s="315"/>
      <c r="K237" s="315"/>
      <c r="L237" s="34" t="s">
        <v>27</v>
      </c>
      <c r="M237" s="34" t="s">
        <v>22</v>
      </c>
      <c r="N237" s="62"/>
      <c r="O237" s="61"/>
      <c r="P237" s="62"/>
      <c r="Q237" s="62"/>
      <c r="R237" s="62"/>
      <c r="S237" s="62"/>
      <c r="T237" s="39"/>
    </row>
    <row r="238" spans="1:20" ht="13.5" customHeight="1">
      <c r="A238" s="276"/>
      <c r="B238" s="311"/>
      <c r="C238" s="317"/>
      <c r="D238" s="315"/>
      <c r="E238" s="315"/>
      <c r="F238" s="315"/>
      <c r="G238" s="315"/>
      <c r="H238" s="315"/>
      <c r="I238" s="315"/>
      <c r="J238" s="315"/>
      <c r="K238" s="315"/>
      <c r="L238" s="34" t="s">
        <v>27</v>
      </c>
      <c r="M238" s="34" t="s">
        <v>23</v>
      </c>
      <c r="N238" s="62"/>
      <c r="O238" s="61"/>
      <c r="P238" s="62"/>
      <c r="Q238" s="62"/>
      <c r="R238" s="62"/>
      <c r="S238" s="62"/>
      <c r="T238" s="39"/>
    </row>
    <row r="239" spans="1:20">
      <c r="A239" s="276"/>
      <c r="B239" s="311"/>
      <c r="C239" s="317"/>
      <c r="D239" s="315"/>
      <c r="E239" s="315"/>
      <c r="F239" s="315"/>
      <c r="G239" s="315"/>
      <c r="H239" s="315"/>
      <c r="I239" s="315"/>
      <c r="J239" s="315"/>
      <c r="K239" s="315"/>
      <c r="L239" s="34" t="s">
        <v>27</v>
      </c>
      <c r="M239" s="34" t="s">
        <v>30</v>
      </c>
      <c r="N239" s="62"/>
      <c r="O239" s="61"/>
      <c r="P239" s="62"/>
      <c r="Q239" s="62"/>
      <c r="R239" s="62"/>
      <c r="S239" s="62"/>
      <c r="T239" s="39"/>
    </row>
    <row r="240" spans="1:20">
      <c r="A240" s="276"/>
      <c r="B240" s="311"/>
      <c r="C240" s="317"/>
      <c r="D240" s="315"/>
      <c r="E240" s="315"/>
      <c r="F240" s="315"/>
      <c r="G240" s="315"/>
      <c r="H240" s="315"/>
      <c r="I240" s="315"/>
      <c r="J240" s="315"/>
      <c r="K240" s="315"/>
      <c r="L240" s="34" t="s">
        <v>33</v>
      </c>
      <c r="M240" s="34" t="s">
        <v>21</v>
      </c>
      <c r="N240" s="62"/>
      <c r="O240" s="61"/>
      <c r="P240" s="62"/>
      <c r="Q240" s="62"/>
      <c r="R240" s="62"/>
      <c r="S240" s="62"/>
      <c r="T240" s="39"/>
    </row>
    <row r="241" spans="1:20">
      <c r="A241" s="276"/>
      <c r="B241" s="311"/>
      <c r="C241" s="317"/>
      <c r="D241" s="315"/>
      <c r="E241" s="315"/>
      <c r="F241" s="315"/>
      <c r="G241" s="315"/>
      <c r="H241" s="315"/>
      <c r="I241" s="315"/>
      <c r="J241" s="315"/>
      <c r="K241" s="315"/>
      <c r="L241" s="34" t="s">
        <v>28</v>
      </c>
      <c r="M241" s="34" t="s">
        <v>22</v>
      </c>
      <c r="N241" s="62"/>
      <c r="O241" s="61"/>
      <c r="P241" s="62"/>
      <c r="Q241" s="62"/>
      <c r="R241" s="62"/>
      <c r="S241" s="62"/>
      <c r="T241" s="39"/>
    </row>
    <row r="242" spans="1:20">
      <c r="A242" s="276"/>
      <c r="B242" s="311"/>
      <c r="C242" s="76"/>
      <c r="D242" s="315"/>
      <c r="E242" s="315"/>
      <c r="F242" s="315"/>
      <c r="G242" s="315"/>
      <c r="H242" s="315"/>
      <c r="I242" s="315"/>
      <c r="J242" s="315"/>
      <c r="K242" s="315"/>
      <c r="L242" s="34" t="s">
        <v>28</v>
      </c>
      <c r="M242" s="34" t="s">
        <v>23</v>
      </c>
      <c r="N242" s="62"/>
      <c r="O242" s="61"/>
      <c r="P242" s="62"/>
      <c r="Q242" s="62"/>
      <c r="R242" s="62"/>
      <c r="S242" s="62"/>
      <c r="T242" s="39"/>
    </row>
    <row r="243" spans="1:20" ht="45" customHeight="1">
      <c r="A243" s="318" t="s">
        <v>423</v>
      </c>
      <c r="B243" s="311">
        <v>2115</v>
      </c>
      <c r="C243" s="317"/>
      <c r="D243" s="315"/>
      <c r="E243" s="315"/>
      <c r="F243" s="315"/>
      <c r="G243" s="315"/>
      <c r="H243" s="315"/>
      <c r="I243" s="315"/>
      <c r="J243" s="315"/>
      <c r="K243" s="315"/>
      <c r="L243" s="51"/>
      <c r="M243" s="51"/>
      <c r="N243" s="52">
        <f t="shared" ref="N243" si="157">SUM(N244:N270)</f>
        <v>84164.499999999985</v>
      </c>
      <c r="O243" s="55">
        <f t="shared" ref="O243:S243" si="158">SUM(O244:O270)</f>
        <v>12453.7</v>
      </c>
      <c r="P243" s="52">
        <f t="shared" si="158"/>
        <v>125301.6</v>
      </c>
      <c r="Q243" s="55">
        <f t="shared" si="158"/>
        <v>876459.6</v>
      </c>
      <c r="R243" s="55">
        <f t="shared" si="158"/>
        <v>396626.5</v>
      </c>
      <c r="S243" s="55">
        <f t="shared" si="158"/>
        <v>833628.39999999991</v>
      </c>
      <c r="T243" s="39"/>
    </row>
    <row r="244" spans="1:20" ht="13.5" customHeight="1">
      <c r="A244" s="318"/>
      <c r="B244" s="311"/>
      <c r="C244" s="317"/>
      <c r="D244" s="315"/>
      <c r="E244" s="315"/>
      <c r="F244" s="315"/>
      <c r="G244" s="315"/>
      <c r="H244" s="315"/>
      <c r="I244" s="315"/>
      <c r="J244" s="315"/>
      <c r="K244" s="315"/>
      <c r="L244" s="34" t="s">
        <v>21</v>
      </c>
      <c r="M244" s="34" t="s">
        <v>23</v>
      </c>
      <c r="N244" s="56"/>
      <c r="O244" s="56"/>
      <c r="P244" s="56"/>
      <c r="Q244" s="55"/>
      <c r="R244" s="55"/>
      <c r="S244" s="55"/>
      <c r="T244" s="39"/>
    </row>
    <row r="245" spans="1:20" ht="14.25" customHeight="1">
      <c r="A245" s="318"/>
      <c r="B245" s="311"/>
      <c r="C245" s="317"/>
      <c r="D245" s="315"/>
      <c r="E245" s="315"/>
      <c r="F245" s="315"/>
      <c r="G245" s="315"/>
      <c r="H245" s="315"/>
      <c r="I245" s="315"/>
      <c r="J245" s="315"/>
      <c r="K245" s="315"/>
      <c r="L245" s="34" t="s">
        <v>21</v>
      </c>
      <c r="M245" s="34" t="s">
        <v>24</v>
      </c>
      <c r="N245" s="63"/>
      <c r="O245" s="63"/>
      <c r="P245" s="63"/>
      <c r="Q245" s="62"/>
      <c r="R245" s="62"/>
      <c r="S245" s="62"/>
      <c r="T245" s="39"/>
    </row>
    <row r="246" spans="1:20" ht="14.25" customHeight="1">
      <c r="A246" s="318"/>
      <c r="B246" s="311"/>
      <c r="C246" s="317"/>
      <c r="D246" s="315"/>
      <c r="E246" s="315"/>
      <c r="F246" s="315"/>
      <c r="G246" s="315"/>
      <c r="H246" s="315"/>
      <c r="I246" s="315"/>
      <c r="J246" s="315"/>
      <c r="K246" s="315"/>
      <c r="L246" s="34" t="s">
        <v>21</v>
      </c>
      <c r="M246" s="34" t="s">
        <v>26</v>
      </c>
      <c r="N246" s="63"/>
      <c r="O246" s="63"/>
      <c r="P246" s="63"/>
      <c r="Q246" s="62"/>
      <c r="R246" s="62"/>
      <c r="S246" s="62"/>
      <c r="T246" s="39"/>
    </row>
    <row r="247" spans="1:20" ht="14.25" customHeight="1">
      <c r="A247" s="318"/>
      <c r="B247" s="311"/>
      <c r="C247" s="317"/>
      <c r="D247" s="315"/>
      <c r="E247" s="315"/>
      <c r="F247" s="315"/>
      <c r="G247" s="315"/>
      <c r="H247" s="315"/>
      <c r="I247" s="315"/>
      <c r="J247" s="315"/>
      <c r="K247" s="315"/>
      <c r="L247" s="34" t="s">
        <v>21</v>
      </c>
      <c r="M247" s="34" t="s">
        <v>28</v>
      </c>
      <c r="N247" s="63">
        <v>70218.2</v>
      </c>
      <c r="O247" s="63"/>
      <c r="P247" s="63">
        <v>108100.2</v>
      </c>
      <c r="Q247" s="62">
        <v>711099</v>
      </c>
      <c r="R247" s="62">
        <v>381265.8</v>
      </c>
      <c r="S247" s="62">
        <v>818267.7</v>
      </c>
      <c r="T247" s="39"/>
    </row>
    <row r="248" spans="1:20" ht="14.25" customHeight="1">
      <c r="A248" s="318"/>
      <c r="B248" s="311"/>
      <c r="C248" s="317"/>
      <c r="D248" s="315"/>
      <c r="E248" s="315"/>
      <c r="F248" s="315"/>
      <c r="G248" s="315"/>
      <c r="H248" s="315"/>
      <c r="I248" s="315"/>
      <c r="J248" s="315"/>
      <c r="K248" s="315"/>
      <c r="L248" s="34" t="s">
        <v>21</v>
      </c>
      <c r="M248" s="34" t="s">
        <v>29</v>
      </c>
      <c r="N248" s="67">
        <f>9328.2+150+1442.8</f>
        <v>10921</v>
      </c>
      <c r="O248" s="62">
        <f>9278.3+150+0.1</f>
        <v>9428.4</v>
      </c>
      <c r="P248" s="67">
        <f>10070.7+766.4+2752.5</f>
        <v>13589.6</v>
      </c>
      <c r="Q248" s="62">
        <f>150000+6800+5560.7-0.1</f>
        <v>162360.6</v>
      </c>
      <c r="R248" s="62">
        <f>5560.7+6800</f>
        <v>12360.7</v>
      </c>
      <c r="S248" s="62">
        <f>5560.7+6800</f>
        <v>12360.7</v>
      </c>
      <c r="T248" s="39"/>
    </row>
    <row r="249" spans="1:20" ht="14.25" customHeight="1">
      <c r="A249" s="318"/>
      <c r="B249" s="311"/>
      <c r="C249" s="317"/>
      <c r="D249" s="315"/>
      <c r="E249" s="315"/>
      <c r="F249" s="315"/>
      <c r="G249" s="315"/>
      <c r="H249" s="315"/>
      <c r="I249" s="315"/>
      <c r="J249" s="315"/>
      <c r="K249" s="315"/>
      <c r="L249" s="34" t="s">
        <v>22</v>
      </c>
      <c r="M249" s="34" t="s">
        <v>23</v>
      </c>
      <c r="N249" s="63"/>
      <c r="O249" s="63"/>
      <c r="P249" s="63"/>
      <c r="Q249" s="62"/>
      <c r="R249" s="62"/>
      <c r="S249" s="62"/>
      <c r="T249" s="39"/>
    </row>
    <row r="250" spans="1:20" ht="14.25" customHeight="1">
      <c r="A250" s="318"/>
      <c r="B250" s="311"/>
      <c r="C250" s="317"/>
      <c r="D250" s="315"/>
      <c r="E250" s="315"/>
      <c r="F250" s="315"/>
      <c r="G250" s="315"/>
      <c r="H250" s="315"/>
      <c r="I250" s="315"/>
      <c r="J250" s="315"/>
      <c r="K250" s="315"/>
      <c r="L250" s="34" t="s">
        <v>23</v>
      </c>
      <c r="M250" s="34" t="s">
        <v>24</v>
      </c>
      <c r="N250" s="63"/>
      <c r="O250" s="63"/>
      <c r="P250" s="63"/>
      <c r="Q250" s="62"/>
      <c r="R250" s="62"/>
      <c r="S250" s="62"/>
      <c r="T250" s="39"/>
    </row>
    <row r="251" spans="1:20" ht="14.25" customHeight="1">
      <c r="A251" s="318"/>
      <c r="B251" s="311"/>
      <c r="C251" s="317"/>
      <c r="D251" s="315"/>
      <c r="E251" s="315"/>
      <c r="F251" s="315"/>
      <c r="G251" s="315"/>
      <c r="H251" s="315"/>
      <c r="I251" s="315"/>
      <c r="J251" s="315"/>
      <c r="K251" s="315"/>
      <c r="L251" s="34" t="s">
        <v>24</v>
      </c>
      <c r="M251" s="34" t="s">
        <v>21</v>
      </c>
      <c r="N251" s="63"/>
      <c r="O251" s="63"/>
      <c r="P251" s="63"/>
      <c r="Q251" s="62"/>
      <c r="R251" s="62"/>
      <c r="S251" s="62"/>
      <c r="T251" s="39"/>
    </row>
    <row r="252" spans="1:20" ht="14.25" customHeight="1">
      <c r="A252" s="318"/>
      <c r="B252" s="311"/>
      <c r="C252" s="317"/>
      <c r="D252" s="315"/>
      <c r="E252" s="315"/>
      <c r="F252" s="315"/>
      <c r="G252" s="315"/>
      <c r="H252" s="315"/>
      <c r="I252" s="315"/>
      <c r="J252" s="315"/>
      <c r="K252" s="315"/>
      <c r="L252" s="34" t="s">
        <v>24</v>
      </c>
      <c r="M252" s="34" t="s">
        <v>33</v>
      </c>
      <c r="N252" s="67">
        <v>2595.4</v>
      </c>
      <c r="O252" s="62">
        <v>2595.4</v>
      </c>
      <c r="P252" s="67">
        <f>2900+100</f>
        <v>3000</v>
      </c>
      <c r="Q252" s="62">
        <v>3000</v>
      </c>
      <c r="R252" s="62">
        <v>3000</v>
      </c>
      <c r="S252" s="62">
        <v>3000</v>
      </c>
      <c r="T252" s="39"/>
    </row>
    <row r="253" spans="1:20" ht="14.25" customHeight="1">
      <c r="A253" s="318"/>
      <c r="B253" s="311"/>
      <c r="C253" s="317"/>
      <c r="D253" s="315"/>
      <c r="E253" s="315"/>
      <c r="F253" s="315"/>
      <c r="G253" s="315"/>
      <c r="H253" s="315"/>
      <c r="I253" s="315"/>
      <c r="J253" s="315"/>
      <c r="K253" s="315"/>
      <c r="L253" s="34" t="s">
        <v>24</v>
      </c>
      <c r="M253" s="34" t="s">
        <v>30</v>
      </c>
      <c r="N253" s="63"/>
      <c r="O253" s="63"/>
      <c r="P253" s="63"/>
      <c r="Q253" s="62"/>
      <c r="R253" s="62"/>
      <c r="S253" s="62"/>
      <c r="T253" s="39"/>
    </row>
    <row r="254" spans="1:20" ht="14.25" customHeight="1">
      <c r="A254" s="318"/>
      <c r="B254" s="311"/>
      <c r="C254" s="317"/>
      <c r="D254" s="315"/>
      <c r="E254" s="315"/>
      <c r="F254" s="315"/>
      <c r="G254" s="315"/>
      <c r="H254" s="315"/>
      <c r="I254" s="315"/>
      <c r="J254" s="315"/>
      <c r="K254" s="315"/>
      <c r="L254" s="34" t="s">
        <v>24</v>
      </c>
      <c r="M254" s="34" t="s">
        <v>31</v>
      </c>
      <c r="N254" s="62"/>
      <c r="O254" s="62"/>
      <c r="P254" s="62"/>
      <c r="Q254" s="62"/>
      <c r="R254" s="62"/>
      <c r="S254" s="62"/>
      <c r="T254" s="39"/>
    </row>
    <row r="255" spans="1:20" ht="14.25" customHeight="1">
      <c r="A255" s="318"/>
      <c r="B255" s="311"/>
      <c r="C255" s="317"/>
      <c r="D255" s="315"/>
      <c r="E255" s="315"/>
      <c r="F255" s="315"/>
      <c r="G255" s="315"/>
      <c r="H255" s="315"/>
      <c r="I255" s="315"/>
      <c r="J255" s="315"/>
      <c r="K255" s="315"/>
      <c r="L255" s="34" t="s">
        <v>24</v>
      </c>
      <c r="M255" s="34" t="s">
        <v>34</v>
      </c>
      <c r="N255" s="67">
        <f>213.8-0.1</f>
        <v>213.70000000000002</v>
      </c>
      <c r="O255" s="62">
        <v>213.7</v>
      </c>
      <c r="P255" s="67">
        <v>264.5</v>
      </c>
      <c r="Q255" s="62"/>
      <c r="R255" s="62"/>
      <c r="S255" s="62"/>
      <c r="T255" s="39"/>
    </row>
    <row r="256" spans="1:20" ht="14.25" customHeight="1">
      <c r="A256" s="318"/>
      <c r="B256" s="311"/>
      <c r="C256" s="317"/>
      <c r="D256" s="315"/>
      <c r="E256" s="315"/>
      <c r="F256" s="315"/>
      <c r="G256" s="315"/>
      <c r="H256" s="315"/>
      <c r="I256" s="315"/>
      <c r="J256" s="315"/>
      <c r="K256" s="315"/>
      <c r="L256" s="34" t="s">
        <v>25</v>
      </c>
      <c r="M256" s="34" t="s">
        <v>21</v>
      </c>
      <c r="N256" s="62"/>
      <c r="O256" s="62"/>
      <c r="P256" s="62"/>
      <c r="Q256" s="62"/>
      <c r="R256" s="62"/>
      <c r="S256" s="62"/>
      <c r="T256" s="39"/>
    </row>
    <row r="257" spans="1:20" ht="14.25" customHeight="1">
      <c r="A257" s="318"/>
      <c r="B257" s="311"/>
      <c r="C257" s="317"/>
      <c r="D257" s="315"/>
      <c r="E257" s="315"/>
      <c r="F257" s="315"/>
      <c r="G257" s="315"/>
      <c r="H257" s="315"/>
      <c r="I257" s="315"/>
      <c r="J257" s="315"/>
      <c r="K257" s="315"/>
      <c r="L257" s="34" t="s">
        <v>25</v>
      </c>
      <c r="M257" s="34" t="s">
        <v>22</v>
      </c>
      <c r="N257" s="62"/>
      <c r="O257" s="62"/>
      <c r="P257" s="62"/>
      <c r="Q257" s="62"/>
      <c r="R257" s="62"/>
      <c r="S257" s="62"/>
      <c r="T257" s="39"/>
    </row>
    <row r="258" spans="1:20" ht="14.25" customHeight="1">
      <c r="A258" s="318"/>
      <c r="B258" s="311"/>
      <c r="C258" s="317"/>
      <c r="D258" s="315"/>
      <c r="E258" s="315"/>
      <c r="F258" s="315"/>
      <c r="G258" s="315"/>
      <c r="H258" s="315"/>
      <c r="I258" s="315"/>
      <c r="J258" s="315"/>
      <c r="K258" s="315"/>
      <c r="L258" s="34" t="s">
        <v>25</v>
      </c>
      <c r="M258" s="34" t="s">
        <v>23</v>
      </c>
      <c r="N258" s="67">
        <v>96.5</v>
      </c>
      <c r="O258" s="62">
        <v>96.5</v>
      </c>
      <c r="P258" s="67">
        <v>70</v>
      </c>
      <c r="Q258" s="62"/>
      <c r="R258" s="62"/>
      <c r="S258" s="62"/>
      <c r="T258" s="39"/>
    </row>
    <row r="259" spans="1:20" ht="14.25" customHeight="1">
      <c r="A259" s="318"/>
      <c r="B259" s="311"/>
      <c r="C259" s="317"/>
      <c r="D259" s="315"/>
      <c r="E259" s="315"/>
      <c r="F259" s="315"/>
      <c r="G259" s="315"/>
      <c r="H259" s="315"/>
      <c r="I259" s="315"/>
      <c r="J259" s="315"/>
      <c r="K259" s="315"/>
      <c r="L259" s="34" t="s">
        <v>25</v>
      </c>
      <c r="M259" s="34" t="s">
        <v>25</v>
      </c>
      <c r="N259" s="62"/>
      <c r="O259" s="62"/>
      <c r="P259" s="62">
        <v>200</v>
      </c>
      <c r="Q259" s="62"/>
      <c r="R259" s="62"/>
      <c r="S259" s="62"/>
      <c r="T259" s="39"/>
    </row>
    <row r="260" spans="1:20" ht="14.25" customHeight="1">
      <c r="A260" s="318"/>
      <c r="B260" s="311"/>
      <c r="C260" s="317"/>
      <c r="D260" s="315"/>
      <c r="E260" s="315"/>
      <c r="F260" s="315"/>
      <c r="G260" s="315"/>
      <c r="H260" s="315"/>
      <c r="I260" s="315"/>
      <c r="J260" s="315"/>
      <c r="K260" s="315"/>
      <c r="L260" s="34" t="s">
        <v>27</v>
      </c>
      <c r="M260" s="34" t="s">
        <v>21</v>
      </c>
      <c r="N260" s="62"/>
      <c r="O260" s="62"/>
      <c r="P260" s="62"/>
      <c r="Q260" s="62"/>
      <c r="R260" s="62"/>
      <c r="S260" s="62"/>
      <c r="T260" s="39"/>
    </row>
    <row r="261" spans="1:20" ht="14.25" customHeight="1">
      <c r="A261" s="318"/>
      <c r="B261" s="311"/>
      <c r="C261" s="317"/>
      <c r="D261" s="315"/>
      <c r="E261" s="315"/>
      <c r="F261" s="315"/>
      <c r="G261" s="315"/>
      <c r="H261" s="315"/>
      <c r="I261" s="315"/>
      <c r="J261" s="315"/>
      <c r="K261" s="315"/>
      <c r="L261" s="34" t="s">
        <v>27</v>
      </c>
      <c r="M261" s="34" t="s">
        <v>22</v>
      </c>
      <c r="N261" s="62"/>
      <c r="O261" s="62"/>
      <c r="P261" s="62"/>
      <c r="Q261" s="62"/>
      <c r="R261" s="62"/>
      <c r="S261" s="62"/>
      <c r="T261" s="39"/>
    </row>
    <row r="262" spans="1:20" ht="14.25" customHeight="1">
      <c r="A262" s="318"/>
      <c r="B262" s="311"/>
      <c r="C262" s="317"/>
      <c r="D262" s="315"/>
      <c r="E262" s="315"/>
      <c r="F262" s="315"/>
      <c r="G262" s="315"/>
      <c r="H262" s="315"/>
      <c r="I262" s="315"/>
      <c r="J262" s="315"/>
      <c r="K262" s="315"/>
      <c r="L262" s="34" t="s">
        <v>27</v>
      </c>
      <c r="M262" s="34" t="s">
        <v>23</v>
      </c>
      <c r="N262" s="63"/>
      <c r="O262" s="63"/>
      <c r="P262" s="63"/>
      <c r="Q262" s="62"/>
      <c r="R262" s="62"/>
      <c r="S262" s="62"/>
      <c r="T262" s="39"/>
    </row>
    <row r="263" spans="1:20" ht="14.25" customHeight="1">
      <c r="A263" s="318"/>
      <c r="B263" s="311"/>
      <c r="C263" s="317"/>
      <c r="D263" s="315"/>
      <c r="E263" s="315"/>
      <c r="F263" s="315"/>
      <c r="G263" s="315"/>
      <c r="H263" s="315"/>
      <c r="I263" s="315"/>
      <c r="J263" s="315"/>
      <c r="K263" s="315"/>
      <c r="L263" s="34" t="s">
        <v>27</v>
      </c>
      <c r="M263" s="34" t="s">
        <v>27</v>
      </c>
      <c r="N263" s="63"/>
      <c r="O263" s="63"/>
      <c r="P263" s="63"/>
      <c r="Q263" s="62"/>
      <c r="R263" s="62"/>
      <c r="S263" s="62"/>
      <c r="T263" s="39"/>
    </row>
    <row r="264" spans="1:20" ht="14.25" customHeight="1">
      <c r="A264" s="318"/>
      <c r="B264" s="311"/>
      <c r="C264" s="317"/>
      <c r="D264" s="315"/>
      <c r="E264" s="315"/>
      <c r="F264" s="315"/>
      <c r="G264" s="315"/>
      <c r="H264" s="315"/>
      <c r="I264" s="315"/>
      <c r="J264" s="315"/>
      <c r="K264" s="315"/>
      <c r="L264" s="34" t="s">
        <v>27</v>
      </c>
      <c r="M264" s="34" t="s">
        <v>30</v>
      </c>
      <c r="N264" s="63"/>
      <c r="O264" s="63"/>
      <c r="P264" s="63"/>
      <c r="Q264" s="62"/>
      <c r="R264" s="62"/>
      <c r="S264" s="62"/>
      <c r="T264" s="39"/>
    </row>
    <row r="265" spans="1:20" ht="14.25" customHeight="1">
      <c r="A265" s="318"/>
      <c r="B265" s="311"/>
      <c r="C265" s="317"/>
      <c r="D265" s="315"/>
      <c r="E265" s="315"/>
      <c r="F265" s="315"/>
      <c r="G265" s="315"/>
      <c r="H265" s="315"/>
      <c r="I265" s="315"/>
      <c r="J265" s="315"/>
      <c r="K265" s="315"/>
      <c r="L265" s="34" t="s">
        <v>33</v>
      </c>
      <c r="M265" s="34" t="s">
        <v>21</v>
      </c>
      <c r="N265" s="62"/>
      <c r="O265" s="63"/>
      <c r="P265" s="62"/>
      <c r="Q265" s="62"/>
      <c r="R265" s="62"/>
      <c r="S265" s="62"/>
      <c r="T265" s="39"/>
    </row>
    <row r="266" spans="1:20" ht="14.25" customHeight="1">
      <c r="A266" s="318"/>
      <c r="B266" s="311"/>
      <c r="C266" s="317"/>
      <c r="D266" s="315"/>
      <c r="E266" s="315"/>
      <c r="F266" s="315"/>
      <c r="G266" s="315"/>
      <c r="H266" s="315"/>
      <c r="I266" s="315"/>
      <c r="J266" s="315"/>
      <c r="K266" s="315"/>
      <c r="L266" s="34" t="s">
        <v>33</v>
      </c>
      <c r="M266" s="34" t="s">
        <v>24</v>
      </c>
      <c r="N266" s="67">
        <v>119.7</v>
      </c>
      <c r="O266" s="62">
        <v>119.7</v>
      </c>
      <c r="P266" s="67">
        <v>77.3</v>
      </c>
      <c r="Q266" s="62"/>
      <c r="R266" s="62"/>
      <c r="S266" s="62"/>
      <c r="T266" s="39"/>
    </row>
    <row r="267" spans="1:20" ht="14.25" customHeight="1">
      <c r="A267" s="318"/>
      <c r="B267" s="311"/>
      <c r="C267" s="317"/>
      <c r="D267" s="315"/>
      <c r="E267" s="315"/>
      <c r="F267" s="315"/>
      <c r="G267" s="315"/>
      <c r="H267" s="315"/>
      <c r="I267" s="315"/>
      <c r="J267" s="315"/>
      <c r="K267" s="315"/>
      <c r="L267" s="34" t="s">
        <v>31</v>
      </c>
      <c r="M267" s="34" t="s">
        <v>21</v>
      </c>
      <c r="N267" s="62"/>
      <c r="O267" s="63"/>
      <c r="P267" s="62"/>
      <c r="Q267" s="62"/>
      <c r="R267" s="62"/>
      <c r="S267" s="62"/>
      <c r="T267" s="39"/>
    </row>
    <row r="268" spans="1:20" ht="14.25" customHeight="1">
      <c r="A268" s="318"/>
      <c r="B268" s="311"/>
      <c r="C268" s="317"/>
      <c r="D268" s="315"/>
      <c r="E268" s="315"/>
      <c r="F268" s="315"/>
      <c r="G268" s="315"/>
      <c r="H268" s="315"/>
      <c r="I268" s="315"/>
      <c r="J268" s="315"/>
      <c r="K268" s="315"/>
      <c r="L268" s="34" t="s">
        <v>31</v>
      </c>
      <c r="M268" s="34" t="s">
        <v>23</v>
      </c>
      <c r="N268" s="62"/>
      <c r="O268" s="63"/>
      <c r="P268" s="62"/>
      <c r="Q268" s="62"/>
      <c r="R268" s="62"/>
      <c r="S268" s="62"/>
      <c r="T268" s="39"/>
    </row>
    <row r="269" spans="1:20" ht="14.25" customHeight="1">
      <c r="A269" s="318"/>
      <c r="B269" s="311"/>
      <c r="C269" s="317"/>
      <c r="D269" s="315"/>
      <c r="E269" s="315"/>
      <c r="F269" s="315"/>
      <c r="G269" s="315"/>
      <c r="H269" s="315"/>
      <c r="I269" s="315"/>
      <c r="J269" s="315"/>
      <c r="K269" s="315"/>
      <c r="L269" s="34" t="s">
        <v>28</v>
      </c>
      <c r="M269" s="34" t="s">
        <v>22</v>
      </c>
      <c r="N269" s="62"/>
      <c r="O269" s="77"/>
      <c r="P269" s="62"/>
      <c r="Q269" s="62"/>
      <c r="R269" s="62"/>
      <c r="S269" s="62"/>
      <c r="T269" s="39"/>
    </row>
    <row r="270" spans="1:20">
      <c r="A270" s="318"/>
      <c r="B270" s="311"/>
      <c r="C270" s="317"/>
      <c r="D270" s="315"/>
      <c r="E270" s="315"/>
      <c r="F270" s="315"/>
      <c r="G270" s="315"/>
      <c r="H270" s="315"/>
      <c r="I270" s="315"/>
      <c r="J270" s="315"/>
      <c r="K270" s="315"/>
      <c r="L270" s="34" t="s">
        <v>28</v>
      </c>
      <c r="M270" s="34" t="s">
        <v>25</v>
      </c>
      <c r="N270" s="62"/>
      <c r="O270" s="62"/>
      <c r="P270" s="62"/>
      <c r="Q270" s="62"/>
      <c r="R270" s="62"/>
      <c r="S270" s="62"/>
      <c r="T270" s="39"/>
    </row>
    <row r="271" spans="1:20" ht="78.75">
      <c r="A271" s="54" t="s">
        <v>424</v>
      </c>
      <c r="B271" s="45">
        <v>2200</v>
      </c>
      <c r="C271" s="46" t="s">
        <v>20</v>
      </c>
      <c r="D271" s="46" t="s">
        <v>20</v>
      </c>
      <c r="E271" s="46" t="s">
        <v>20</v>
      </c>
      <c r="F271" s="46" t="s">
        <v>20</v>
      </c>
      <c r="G271" s="46" t="s">
        <v>20</v>
      </c>
      <c r="H271" s="46" t="s">
        <v>20</v>
      </c>
      <c r="I271" s="46" t="s">
        <v>20</v>
      </c>
      <c r="J271" s="46" t="s">
        <v>20</v>
      </c>
      <c r="K271" s="46" t="s">
        <v>20</v>
      </c>
      <c r="L271" s="51"/>
      <c r="M271" s="51"/>
      <c r="N271" s="52">
        <f t="shared" ref="N271" si="159">N272+N294+N299</f>
        <v>316189.09999999998</v>
      </c>
      <c r="O271" s="55">
        <f t="shared" ref="O271:S271" si="160">O272+O294+O299</f>
        <v>181112.1</v>
      </c>
      <c r="P271" s="52">
        <f t="shared" si="160"/>
        <v>558814.30000000005</v>
      </c>
      <c r="Q271" s="55">
        <f t="shared" si="160"/>
        <v>1255192.3</v>
      </c>
      <c r="R271" s="55">
        <f t="shared" si="160"/>
        <v>2208108.1</v>
      </c>
      <c r="S271" s="55">
        <f t="shared" si="160"/>
        <v>2896845.4</v>
      </c>
      <c r="T271" s="39"/>
    </row>
    <row r="272" spans="1:20" ht="61.5" customHeight="1">
      <c r="A272" s="54" t="s">
        <v>214</v>
      </c>
      <c r="B272" s="45">
        <v>2201</v>
      </c>
      <c r="C272" s="46" t="s">
        <v>20</v>
      </c>
      <c r="D272" s="46" t="s">
        <v>20</v>
      </c>
      <c r="E272" s="46" t="s">
        <v>20</v>
      </c>
      <c r="F272" s="46" t="s">
        <v>20</v>
      </c>
      <c r="G272" s="46" t="s">
        <v>20</v>
      </c>
      <c r="H272" s="46" t="s">
        <v>20</v>
      </c>
      <c r="I272" s="46" t="s">
        <v>20</v>
      </c>
      <c r="J272" s="46" t="s">
        <v>20</v>
      </c>
      <c r="K272" s="46" t="s">
        <v>20</v>
      </c>
      <c r="L272" s="51"/>
      <c r="M272" s="51"/>
      <c r="N272" s="78">
        <f t="shared" ref="N272" si="161">N273+N274+N275+N276+N277+N278+N279+N282+N283+N284+N285+N286+N287+N288</f>
        <v>0</v>
      </c>
      <c r="O272" s="78">
        <f t="shared" ref="O272:S272" si="162">O273+O274+O275+O276+O277+O278+O279+O282+O283+O284+O285+O286+O287+O288</f>
        <v>0</v>
      </c>
      <c r="P272" s="78">
        <f t="shared" si="162"/>
        <v>0</v>
      </c>
      <c r="Q272" s="78">
        <f t="shared" si="162"/>
        <v>0</v>
      </c>
      <c r="R272" s="78">
        <f t="shared" si="162"/>
        <v>0</v>
      </c>
      <c r="S272" s="78">
        <f t="shared" si="162"/>
        <v>0</v>
      </c>
      <c r="T272" s="39"/>
    </row>
    <row r="273" spans="1:20" ht="17.25" customHeight="1">
      <c r="A273" s="54" t="s">
        <v>425</v>
      </c>
      <c r="B273" s="45">
        <v>2202</v>
      </c>
      <c r="C273" s="50"/>
      <c r="D273" s="51"/>
      <c r="E273" s="51"/>
      <c r="F273" s="51"/>
      <c r="G273" s="51"/>
      <c r="H273" s="51"/>
      <c r="I273" s="51"/>
      <c r="J273" s="51"/>
      <c r="K273" s="51"/>
      <c r="L273" s="34" t="s">
        <v>33</v>
      </c>
      <c r="M273" s="34" t="s">
        <v>21</v>
      </c>
      <c r="N273" s="62"/>
      <c r="O273" s="61"/>
      <c r="P273" s="62"/>
      <c r="Q273" s="62"/>
      <c r="R273" s="62"/>
      <c r="S273" s="62"/>
      <c r="T273" s="39"/>
    </row>
    <row r="274" spans="1:20" ht="22.5">
      <c r="A274" s="54" t="s">
        <v>426</v>
      </c>
      <c r="B274" s="45">
        <v>2203</v>
      </c>
      <c r="C274" s="50"/>
      <c r="D274" s="51"/>
      <c r="E274" s="51"/>
      <c r="F274" s="51"/>
      <c r="G274" s="51"/>
      <c r="H274" s="51"/>
      <c r="I274" s="51"/>
      <c r="J274" s="51"/>
      <c r="K274" s="51"/>
      <c r="L274" s="51"/>
      <c r="M274" s="51"/>
      <c r="N274" s="197">
        <v>0</v>
      </c>
      <c r="O274" s="48">
        <v>0</v>
      </c>
      <c r="P274" s="48">
        <v>0</v>
      </c>
      <c r="Q274" s="136">
        <v>0</v>
      </c>
      <c r="R274" s="136">
        <v>0</v>
      </c>
      <c r="S274" s="136">
        <v>0</v>
      </c>
      <c r="T274" s="39"/>
    </row>
    <row r="275" spans="1:20" ht="22.5">
      <c r="A275" s="54" t="s">
        <v>427</v>
      </c>
      <c r="B275" s="45">
        <v>2204</v>
      </c>
      <c r="C275" s="50"/>
      <c r="D275" s="51"/>
      <c r="E275" s="51"/>
      <c r="F275" s="51"/>
      <c r="G275" s="51"/>
      <c r="H275" s="51"/>
      <c r="I275" s="51"/>
      <c r="J275" s="51"/>
      <c r="K275" s="51"/>
      <c r="L275" s="51"/>
      <c r="M275" s="51"/>
      <c r="N275" s="197">
        <v>0</v>
      </c>
      <c r="O275" s="48">
        <v>0</v>
      </c>
      <c r="P275" s="48">
        <v>0</v>
      </c>
      <c r="Q275" s="136">
        <v>0</v>
      </c>
      <c r="R275" s="136">
        <v>0</v>
      </c>
      <c r="S275" s="136">
        <v>0</v>
      </c>
      <c r="T275" s="39"/>
    </row>
    <row r="276" spans="1:20" ht="45">
      <c r="A276" s="54" t="s">
        <v>428</v>
      </c>
      <c r="B276" s="45">
        <v>2205</v>
      </c>
      <c r="C276" s="50"/>
      <c r="D276" s="51"/>
      <c r="E276" s="51"/>
      <c r="F276" s="51"/>
      <c r="G276" s="51"/>
      <c r="H276" s="51"/>
      <c r="I276" s="51"/>
      <c r="J276" s="51"/>
      <c r="K276" s="51"/>
      <c r="L276" s="51"/>
      <c r="M276" s="51"/>
      <c r="N276" s="197">
        <v>0</v>
      </c>
      <c r="O276" s="48">
        <v>0</v>
      </c>
      <c r="P276" s="48">
        <v>0</v>
      </c>
      <c r="Q276" s="136">
        <v>0</v>
      </c>
      <c r="R276" s="136">
        <v>0</v>
      </c>
      <c r="S276" s="136">
        <v>0</v>
      </c>
      <c r="T276" s="39"/>
    </row>
    <row r="277" spans="1:20" ht="56.25">
      <c r="A277" s="54" t="s">
        <v>429</v>
      </c>
      <c r="B277" s="45">
        <v>2206</v>
      </c>
      <c r="C277" s="50"/>
      <c r="D277" s="51"/>
      <c r="E277" s="51"/>
      <c r="F277" s="51"/>
      <c r="G277" s="51"/>
      <c r="H277" s="51"/>
      <c r="I277" s="51"/>
      <c r="J277" s="51"/>
      <c r="K277" s="51"/>
      <c r="L277" s="51"/>
      <c r="M277" s="51"/>
      <c r="N277" s="197">
        <v>0</v>
      </c>
      <c r="O277" s="48">
        <v>0</v>
      </c>
      <c r="P277" s="48">
        <v>0</v>
      </c>
      <c r="Q277" s="136">
        <v>0</v>
      </c>
      <c r="R277" s="136">
        <v>0</v>
      </c>
      <c r="S277" s="136">
        <v>0</v>
      </c>
      <c r="T277" s="39"/>
    </row>
    <row r="278" spans="1:20">
      <c r="A278" s="54" t="s">
        <v>430</v>
      </c>
      <c r="B278" s="45">
        <v>2207</v>
      </c>
      <c r="C278" s="50"/>
      <c r="D278" s="51"/>
      <c r="E278" s="51"/>
      <c r="F278" s="51"/>
      <c r="G278" s="51"/>
      <c r="H278" s="51"/>
      <c r="I278" s="51"/>
      <c r="J278" s="51"/>
      <c r="K278" s="51"/>
      <c r="L278" s="51"/>
      <c r="M278" s="51"/>
      <c r="N278" s="197">
        <v>0</v>
      </c>
      <c r="O278" s="48">
        <v>0</v>
      </c>
      <c r="P278" s="48">
        <v>0</v>
      </c>
      <c r="Q278" s="136">
        <v>0</v>
      </c>
      <c r="R278" s="136">
        <v>0</v>
      </c>
      <c r="S278" s="136">
        <v>0</v>
      </c>
      <c r="T278" s="39"/>
    </row>
    <row r="279" spans="1:20">
      <c r="A279" s="54" t="s">
        <v>431</v>
      </c>
      <c r="B279" s="45">
        <v>2208</v>
      </c>
      <c r="C279" s="50"/>
      <c r="D279" s="51"/>
      <c r="E279" s="51"/>
      <c r="F279" s="51"/>
      <c r="G279" s="51"/>
      <c r="H279" s="51"/>
      <c r="I279" s="51"/>
      <c r="J279" s="51"/>
      <c r="K279" s="51"/>
      <c r="L279" s="34" t="s">
        <v>24</v>
      </c>
      <c r="M279" s="34" t="s">
        <v>34</v>
      </c>
      <c r="N279" s="197">
        <v>0</v>
      </c>
      <c r="O279" s="48">
        <v>0</v>
      </c>
      <c r="P279" s="48">
        <v>0</v>
      </c>
      <c r="Q279" s="136">
        <v>0</v>
      </c>
      <c r="R279" s="136">
        <v>0</v>
      </c>
      <c r="S279" s="136">
        <v>0</v>
      </c>
      <c r="T279" s="39"/>
    </row>
    <row r="280" spans="1:20">
      <c r="A280" s="54"/>
      <c r="B280" s="45"/>
      <c r="C280" s="50"/>
      <c r="D280" s="51"/>
      <c r="E280" s="51"/>
      <c r="F280" s="51"/>
      <c r="G280" s="51"/>
      <c r="H280" s="51"/>
      <c r="I280" s="51"/>
      <c r="J280" s="51"/>
      <c r="K280" s="51"/>
      <c r="L280" s="34"/>
      <c r="M280" s="34"/>
      <c r="N280" s="197"/>
      <c r="O280" s="48"/>
      <c r="P280" s="48"/>
      <c r="Q280" s="136"/>
      <c r="R280" s="136"/>
      <c r="S280" s="136"/>
      <c r="T280" s="39"/>
    </row>
    <row r="281" spans="1:20">
      <c r="A281" s="54"/>
      <c r="B281" s="45"/>
      <c r="C281" s="50"/>
      <c r="D281" s="51"/>
      <c r="E281" s="51"/>
      <c r="F281" s="51"/>
      <c r="G281" s="51"/>
      <c r="H281" s="51"/>
      <c r="I281" s="51"/>
      <c r="J281" s="51"/>
      <c r="K281" s="51"/>
      <c r="L281" s="34"/>
      <c r="M281" s="34"/>
      <c r="N281" s="197"/>
      <c r="O281" s="48"/>
      <c r="P281" s="48"/>
      <c r="Q281" s="136"/>
      <c r="R281" s="136"/>
      <c r="S281" s="136"/>
      <c r="T281" s="39"/>
    </row>
    <row r="282" spans="1:20" ht="56.25">
      <c r="A282" s="54" t="s">
        <v>432</v>
      </c>
      <c r="B282" s="45">
        <v>2209</v>
      </c>
      <c r="C282" s="50"/>
      <c r="D282" s="51"/>
      <c r="E282" s="51"/>
      <c r="F282" s="51"/>
      <c r="G282" s="51"/>
      <c r="H282" s="51"/>
      <c r="I282" s="51"/>
      <c r="J282" s="51"/>
      <c r="K282" s="51"/>
      <c r="L282" s="51"/>
      <c r="M282" s="51"/>
      <c r="N282" s="197">
        <v>0</v>
      </c>
      <c r="O282" s="48">
        <v>0</v>
      </c>
      <c r="P282" s="48">
        <v>0</v>
      </c>
      <c r="Q282" s="136">
        <v>0</v>
      </c>
      <c r="R282" s="136">
        <v>0</v>
      </c>
      <c r="S282" s="136">
        <v>0</v>
      </c>
      <c r="T282" s="39"/>
    </row>
    <row r="283" spans="1:20" ht="78.75">
      <c r="A283" s="54" t="s">
        <v>433</v>
      </c>
      <c r="B283" s="45">
        <v>2210</v>
      </c>
      <c r="C283" s="50"/>
      <c r="D283" s="51"/>
      <c r="E283" s="51"/>
      <c r="F283" s="51"/>
      <c r="G283" s="51"/>
      <c r="H283" s="51"/>
      <c r="I283" s="51"/>
      <c r="J283" s="51"/>
      <c r="K283" s="51"/>
      <c r="L283" s="51"/>
      <c r="M283" s="51"/>
      <c r="N283" s="197">
        <v>0</v>
      </c>
      <c r="O283" s="48">
        <v>0</v>
      </c>
      <c r="P283" s="48">
        <v>0</v>
      </c>
      <c r="Q283" s="136">
        <v>0</v>
      </c>
      <c r="R283" s="136">
        <v>0</v>
      </c>
      <c r="S283" s="136">
        <v>0</v>
      </c>
      <c r="T283" s="39"/>
    </row>
    <row r="284" spans="1:20" ht="33.75">
      <c r="A284" s="54" t="s">
        <v>434</v>
      </c>
      <c r="B284" s="45">
        <v>2211</v>
      </c>
      <c r="C284" s="50"/>
      <c r="D284" s="51"/>
      <c r="E284" s="51"/>
      <c r="F284" s="51"/>
      <c r="G284" s="51"/>
      <c r="H284" s="51"/>
      <c r="I284" s="51"/>
      <c r="J284" s="51"/>
      <c r="K284" s="51"/>
      <c r="L284" s="51"/>
      <c r="M284" s="51"/>
      <c r="N284" s="197">
        <v>0</v>
      </c>
      <c r="O284" s="48">
        <v>0</v>
      </c>
      <c r="P284" s="48">
        <v>0</v>
      </c>
      <c r="Q284" s="136">
        <v>0</v>
      </c>
      <c r="R284" s="136">
        <v>0</v>
      </c>
      <c r="S284" s="136">
        <v>0</v>
      </c>
      <c r="T284" s="39"/>
    </row>
    <row r="285" spans="1:20" ht="45">
      <c r="A285" s="54" t="s">
        <v>435</v>
      </c>
      <c r="B285" s="45">
        <v>2212</v>
      </c>
      <c r="C285" s="50"/>
      <c r="D285" s="51"/>
      <c r="E285" s="51"/>
      <c r="F285" s="51"/>
      <c r="G285" s="51"/>
      <c r="H285" s="51"/>
      <c r="I285" s="51"/>
      <c r="J285" s="51"/>
      <c r="K285" s="51"/>
      <c r="L285" s="51"/>
      <c r="M285" s="51"/>
      <c r="N285" s="197">
        <v>0</v>
      </c>
      <c r="O285" s="48">
        <v>0</v>
      </c>
      <c r="P285" s="48">
        <v>0</v>
      </c>
      <c r="Q285" s="136">
        <v>0</v>
      </c>
      <c r="R285" s="136">
        <v>0</v>
      </c>
      <c r="S285" s="136">
        <v>0</v>
      </c>
      <c r="T285" s="39"/>
    </row>
    <row r="286" spans="1:20" ht="56.25">
      <c r="A286" s="54" t="s">
        <v>436</v>
      </c>
      <c r="B286" s="45">
        <v>2213</v>
      </c>
      <c r="C286" s="50"/>
      <c r="D286" s="51"/>
      <c r="E286" s="51"/>
      <c r="F286" s="51"/>
      <c r="G286" s="51"/>
      <c r="H286" s="51"/>
      <c r="I286" s="51"/>
      <c r="J286" s="51"/>
      <c r="K286" s="51"/>
      <c r="L286" s="51"/>
      <c r="M286" s="51"/>
      <c r="N286" s="197">
        <v>0</v>
      </c>
      <c r="O286" s="48">
        <v>0</v>
      </c>
      <c r="P286" s="48">
        <v>0</v>
      </c>
      <c r="Q286" s="136">
        <v>0</v>
      </c>
      <c r="R286" s="136">
        <v>0</v>
      </c>
      <c r="S286" s="136">
        <v>0</v>
      </c>
      <c r="T286" s="39"/>
    </row>
    <row r="287" spans="1:20" ht="33.75">
      <c r="A287" s="54" t="s">
        <v>437</v>
      </c>
      <c r="B287" s="45">
        <v>2214</v>
      </c>
      <c r="C287" s="50"/>
      <c r="D287" s="51"/>
      <c r="E287" s="51"/>
      <c r="F287" s="51"/>
      <c r="G287" s="51"/>
      <c r="H287" s="51"/>
      <c r="I287" s="51"/>
      <c r="J287" s="51"/>
      <c r="K287" s="51"/>
      <c r="L287" s="51"/>
      <c r="M287" s="51"/>
      <c r="N287" s="197">
        <v>0</v>
      </c>
      <c r="O287" s="48">
        <v>0</v>
      </c>
      <c r="P287" s="48">
        <v>0</v>
      </c>
      <c r="Q287" s="136">
        <v>0</v>
      </c>
      <c r="R287" s="136">
        <v>0</v>
      </c>
      <c r="S287" s="136">
        <v>0</v>
      </c>
      <c r="T287" s="39"/>
    </row>
    <row r="288" spans="1:20" ht="56.25">
      <c r="A288" s="54" t="s">
        <v>438</v>
      </c>
      <c r="B288" s="45">
        <v>2215</v>
      </c>
      <c r="C288" s="50"/>
      <c r="D288" s="51"/>
      <c r="E288" s="51"/>
      <c r="F288" s="51"/>
      <c r="G288" s="51"/>
      <c r="H288" s="51"/>
      <c r="I288" s="51"/>
      <c r="J288" s="51"/>
      <c r="K288" s="51"/>
      <c r="L288" s="51"/>
      <c r="M288" s="51"/>
      <c r="N288" s="197">
        <v>0</v>
      </c>
      <c r="O288" s="48">
        <v>0</v>
      </c>
      <c r="P288" s="48">
        <v>0</v>
      </c>
      <c r="Q288" s="136">
        <v>0</v>
      </c>
      <c r="R288" s="136">
        <v>0</v>
      </c>
      <c r="S288" s="136">
        <v>0</v>
      </c>
      <c r="T288" s="39"/>
    </row>
    <row r="289" spans="1:20" ht="54.75" customHeight="1">
      <c r="A289" s="54" t="s">
        <v>242</v>
      </c>
      <c r="B289" s="74">
        <v>2216</v>
      </c>
      <c r="C289" s="50"/>
      <c r="D289" s="51"/>
      <c r="E289" s="51"/>
      <c r="F289" s="51"/>
      <c r="G289" s="51"/>
      <c r="H289" s="51"/>
      <c r="I289" s="51"/>
      <c r="J289" s="51"/>
      <c r="K289" s="51"/>
      <c r="L289" s="51"/>
      <c r="M289" s="51"/>
      <c r="N289" s="197"/>
      <c r="O289" s="48"/>
      <c r="P289" s="48"/>
      <c r="Q289" s="136"/>
      <c r="R289" s="136"/>
      <c r="S289" s="136"/>
      <c r="T289" s="39"/>
    </row>
    <row r="290" spans="1:20" ht="56.25">
      <c r="A290" s="54" t="s">
        <v>243</v>
      </c>
      <c r="B290" s="74">
        <v>2217</v>
      </c>
      <c r="C290" s="50"/>
      <c r="D290" s="51"/>
      <c r="E290" s="51"/>
      <c r="F290" s="51"/>
      <c r="G290" s="51"/>
      <c r="H290" s="51"/>
      <c r="I290" s="51"/>
      <c r="J290" s="51"/>
      <c r="K290" s="51"/>
      <c r="L290" s="51"/>
      <c r="M290" s="51"/>
      <c r="N290" s="197"/>
      <c r="O290" s="48"/>
      <c r="P290" s="48"/>
      <c r="Q290" s="136"/>
      <c r="R290" s="136"/>
      <c r="S290" s="136"/>
      <c r="T290" s="39"/>
    </row>
    <row r="291" spans="1:20" ht="71.25" customHeight="1">
      <c r="A291" s="54" t="s">
        <v>244</v>
      </c>
      <c r="B291" s="74">
        <v>2218</v>
      </c>
      <c r="C291" s="50"/>
      <c r="D291" s="51"/>
      <c r="E291" s="51"/>
      <c r="F291" s="51"/>
      <c r="G291" s="51"/>
      <c r="H291" s="51"/>
      <c r="I291" s="51"/>
      <c r="J291" s="51"/>
      <c r="K291" s="51"/>
      <c r="L291" s="51"/>
      <c r="M291" s="51"/>
      <c r="N291" s="197"/>
      <c r="O291" s="48"/>
      <c r="P291" s="48"/>
      <c r="Q291" s="136"/>
      <c r="R291" s="136"/>
      <c r="S291" s="136"/>
      <c r="T291" s="39"/>
    </row>
    <row r="292" spans="1:20" ht="71.25" customHeight="1">
      <c r="A292" s="54" t="s">
        <v>245</v>
      </c>
      <c r="B292" s="74">
        <v>2219</v>
      </c>
      <c r="C292" s="50"/>
      <c r="D292" s="51"/>
      <c r="E292" s="51"/>
      <c r="F292" s="51"/>
      <c r="G292" s="51"/>
      <c r="H292" s="51"/>
      <c r="I292" s="51"/>
      <c r="J292" s="51"/>
      <c r="K292" s="51"/>
      <c r="L292" s="51"/>
      <c r="M292" s="51"/>
      <c r="N292" s="197"/>
      <c r="O292" s="48"/>
      <c r="P292" s="48"/>
      <c r="Q292" s="136"/>
      <c r="R292" s="136"/>
      <c r="S292" s="136"/>
      <c r="T292" s="39"/>
    </row>
    <row r="293" spans="1:20" ht="57.75" customHeight="1">
      <c r="A293" s="54" t="s">
        <v>246</v>
      </c>
      <c r="B293" s="74">
        <v>2220</v>
      </c>
      <c r="C293" s="50"/>
      <c r="D293" s="51"/>
      <c r="E293" s="51"/>
      <c r="F293" s="51"/>
      <c r="G293" s="51"/>
      <c r="H293" s="51"/>
      <c r="I293" s="51"/>
      <c r="J293" s="51"/>
      <c r="K293" s="51"/>
      <c r="L293" s="51"/>
      <c r="M293" s="51"/>
      <c r="N293" s="197"/>
      <c r="O293" s="48"/>
      <c r="P293" s="48"/>
      <c r="Q293" s="136"/>
      <c r="R293" s="136"/>
      <c r="S293" s="136"/>
      <c r="T293" s="39"/>
    </row>
    <row r="294" spans="1:20" ht="78.75">
      <c r="A294" s="54" t="s">
        <v>439</v>
      </c>
      <c r="B294" s="74">
        <v>2300</v>
      </c>
      <c r="C294" s="46" t="s">
        <v>20</v>
      </c>
      <c r="D294" s="46" t="s">
        <v>20</v>
      </c>
      <c r="E294" s="46" t="s">
        <v>20</v>
      </c>
      <c r="F294" s="46" t="s">
        <v>20</v>
      </c>
      <c r="G294" s="46" t="s">
        <v>20</v>
      </c>
      <c r="H294" s="46" t="s">
        <v>20</v>
      </c>
      <c r="I294" s="46" t="s">
        <v>20</v>
      </c>
      <c r="J294" s="46" t="s">
        <v>20</v>
      </c>
      <c r="K294" s="46" t="s">
        <v>20</v>
      </c>
      <c r="L294" s="51"/>
      <c r="M294" s="51"/>
      <c r="N294" s="55">
        <f t="shared" ref="N294" si="163">N295+N296+N297+N298</f>
        <v>0</v>
      </c>
      <c r="O294" s="55">
        <f t="shared" ref="O294:S294" si="164">O295+O296+O297+O298</f>
        <v>0</v>
      </c>
      <c r="P294" s="55">
        <f t="shared" si="164"/>
        <v>0</v>
      </c>
      <c r="Q294" s="55">
        <f t="shared" si="164"/>
        <v>0</v>
      </c>
      <c r="R294" s="55">
        <f t="shared" si="164"/>
        <v>0</v>
      </c>
      <c r="S294" s="55">
        <f t="shared" si="164"/>
        <v>0</v>
      </c>
      <c r="T294" s="39"/>
    </row>
    <row r="295" spans="1:20" ht="22.5">
      <c r="A295" s="54" t="s">
        <v>248</v>
      </c>
      <c r="B295" s="45">
        <v>2301</v>
      </c>
      <c r="C295" s="50"/>
      <c r="D295" s="51"/>
      <c r="E295" s="51"/>
      <c r="F295" s="51"/>
      <c r="G295" s="51"/>
      <c r="H295" s="51"/>
      <c r="I295" s="51"/>
      <c r="J295" s="51"/>
      <c r="K295" s="51"/>
      <c r="L295" s="34" t="s">
        <v>31</v>
      </c>
      <c r="M295" s="34" t="s">
        <v>23</v>
      </c>
      <c r="N295" s="62"/>
      <c r="O295" s="61"/>
      <c r="P295" s="62"/>
      <c r="Q295" s="62"/>
      <c r="R295" s="62"/>
      <c r="S295" s="62"/>
      <c r="T295" s="39"/>
    </row>
    <row r="296" spans="1:20" ht="22.5">
      <c r="A296" s="54" t="s">
        <v>253</v>
      </c>
      <c r="B296" s="45">
        <v>2302</v>
      </c>
      <c r="C296" s="50"/>
      <c r="D296" s="51"/>
      <c r="E296" s="51"/>
      <c r="F296" s="51"/>
      <c r="G296" s="51"/>
      <c r="H296" s="51"/>
      <c r="I296" s="51"/>
      <c r="J296" s="51"/>
      <c r="K296" s="51"/>
      <c r="L296" s="34" t="s">
        <v>31</v>
      </c>
      <c r="M296" s="34" t="s">
        <v>23</v>
      </c>
      <c r="N296" s="62"/>
      <c r="O296" s="61"/>
      <c r="P296" s="62"/>
      <c r="Q296" s="62"/>
      <c r="R296" s="62"/>
      <c r="S296" s="62"/>
      <c r="T296" s="39"/>
    </row>
    <row r="297" spans="1:20" ht="22.5" customHeight="1">
      <c r="A297" s="276" t="s">
        <v>257</v>
      </c>
      <c r="B297" s="311">
        <v>2303</v>
      </c>
      <c r="C297" s="317"/>
      <c r="D297" s="315"/>
      <c r="E297" s="315"/>
      <c r="F297" s="315"/>
      <c r="G297" s="315"/>
      <c r="H297" s="315"/>
      <c r="I297" s="315"/>
      <c r="J297" s="315"/>
      <c r="K297" s="315"/>
      <c r="L297" s="34" t="s">
        <v>31</v>
      </c>
      <c r="M297" s="34" t="s">
        <v>23</v>
      </c>
      <c r="N297" s="62"/>
      <c r="O297" s="61"/>
      <c r="P297" s="62"/>
      <c r="Q297" s="62"/>
      <c r="R297" s="62"/>
      <c r="S297" s="62"/>
      <c r="T297" s="39"/>
    </row>
    <row r="298" spans="1:20">
      <c r="A298" s="276"/>
      <c r="B298" s="311"/>
      <c r="C298" s="317"/>
      <c r="D298" s="315"/>
      <c r="E298" s="315"/>
      <c r="F298" s="315"/>
      <c r="G298" s="315"/>
      <c r="H298" s="315"/>
      <c r="I298" s="315"/>
      <c r="J298" s="315"/>
      <c r="K298" s="315"/>
      <c r="L298" s="34" t="s">
        <v>31</v>
      </c>
      <c r="M298" s="34" t="s">
        <v>24</v>
      </c>
      <c r="N298" s="62"/>
      <c r="O298" s="61"/>
      <c r="P298" s="62"/>
      <c r="Q298" s="62"/>
      <c r="R298" s="62"/>
      <c r="S298" s="62"/>
      <c r="T298" s="39"/>
    </row>
    <row r="299" spans="1:20" ht="81.75" customHeight="1">
      <c r="A299" s="79" t="s">
        <v>440</v>
      </c>
      <c r="B299" s="74">
        <v>2400</v>
      </c>
      <c r="C299" s="46" t="s">
        <v>20</v>
      </c>
      <c r="D299" s="46" t="s">
        <v>20</v>
      </c>
      <c r="E299" s="46" t="s">
        <v>20</v>
      </c>
      <c r="F299" s="46" t="s">
        <v>20</v>
      </c>
      <c r="G299" s="46" t="s">
        <v>20</v>
      </c>
      <c r="H299" s="46" t="s">
        <v>20</v>
      </c>
      <c r="I299" s="46" t="s">
        <v>20</v>
      </c>
      <c r="J299" s="46" t="s">
        <v>20</v>
      </c>
      <c r="K299" s="46" t="s">
        <v>20</v>
      </c>
      <c r="L299" s="51"/>
      <c r="M299" s="51"/>
      <c r="N299" s="55">
        <f t="shared" ref="N299:S299" si="165">N300</f>
        <v>316189.09999999998</v>
      </c>
      <c r="O299" s="55">
        <f t="shared" si="165"/>
        <v>181112.1</v>
      </c>
      <c r="P299" s="55">
        <f t="shared" si="165"/>
        <v>558814.30000000005</v>
      </c>
      <c r="Q299" s="55">
        <f t="shared" si="165"/>
        <v>1255192.3</v>
      </c>
      <c r="R299" s="55">
        <f t="shared" si="165"/>
        <v>2208108.1</v>
      </c>
      <c r="S299" s="55">
        <f t="shared" si="165"/>
        <v>2896845.4</v>
      </c>
      <c r="T299" s="39"/>
    </row>
    <row r="300" spans="1:20" ht="19.5" customHeight="1">
      <c r="A300" s="54" t="s">
        <v>267</v>
      </c>
      <c r="B300" s="45">
        <v>2401</v>
      </c>
      <c r="C300" s="50"/>
      <c r="D300" s="51"/>
      <c r="E300" s="51"/>
      <c r="F300" s="51"/>
      <c r="G300" s="51"/>
      <c r="H300" s="51"/>
      <c r="I300" s="51"/>
      <c r="J300" s="51"/>
      <c r="K300" s="51"/>
      <c r="L300" s="34" t="s">
        <v>29</v>
      </c>
      <c r="M300" s="34" t="s">
        <v>21</v>
      </c>
      <c r="N300" s="67">
        <v>316189.09999999998</v>
      </c>
      <c r="O300" s="62">
        <v>181112.1</v>
      </c>
      <c r="P300" s="67">
        <v>558814.30000000005</v>
      </c>
      <c r="Q300" s="55">
        <v>1255192.3</v>
      </c>
      <c r="R300" s="55">
        <v>2208108.1</v>
      </c>
      <c r="S300" s="55">
        <v>2896845.4</v>
      </c>
      <c r="T300" s="39"/>
    </row>
    <row r="301" spans="1:20" ht="113.25" customHeight="1">
      <c r="A301" s="54" t="s">
        <v>441</v>
      </c>
      <c r="B301" s="45">
        <v>2500</v>
      </c>
      <c r="C301" s="46" t="s">
        <v>20</v>
      </c>
      <c r="D301" s="46" t="s">
        <v>20</v>
      </c>
      <c r="E301" s="46" t="s">
        <v>20</v>
      </c>
      <c r="F301" s="46" t="s">
        <v>20</v>
      </c>
      <c r="G301" s="46" t="s">
        <v>20</v>
      </c>
      <c r="H301" s="46" t="s">
        <v>20</v>
      </c>
      <c r="I301" s="46" t="s">
        <v>20</v>
      </c>
      <c r="J301" s="46" t="s">
        <v>20</v>
      </c>
      <c r="K301" s="46" t="s">
        <v>20</v>
      </c>
      <c r="L301" s="51"/>
      <c r="M301" s="51"/>
      <c r="N301" s="55">
        <f t="shared" ref="N301" si="166">N302+N339</f>
        <v>0</v>
      </c>
      <c r="O301" s="55">
        <f t="shared" ref="O301:S301" si="167">O302+O339</f>
        <v>0</v>
      </c>
      <c r="P301" s="55">
        <f t="shared" si="167"/>
        <v>0</v>
      </c>
      <c r="Q301" s="55">
        <f t="shared" si="167"/>
        <v>0</v>
      </c>
      <c r="R301" s="55">
        <f t="shared" si="167"/>
        <v>0</v>
      </c>
      <c r="S301" s="55">
        <f t="shared" si="167"/>
        <v>0</v>
      </c>
      <c r="T301" s="39"/>
    </row>
    <row r="302" spans="1:20" ht="45">
      <c r="A302" s="54" t="s">
        <v>273</v>
      </c>
      <c r="B302" s="45">
        <v>2501</v>
      </c>
      <c r="C302" s="46" t="s">
        <v>20</v>
      </c>
      <c r="D302" s="46" t="s">
        <v>20</v>
      </c>
      <c r="E302" s="46" t="s">
        <v>20</v>
      </c>
      <c r="F302" s="46" t="s">
        <v>20</v>
      </c>
      <c r="G302" s="46" t="s">
        <v>20</v>
      </c>
      <c r="H302" s="46" t="s">
        <v>20</v>
      </c>
      <c r="I302" s="46" t="s">
        <v>20</v>
      </c>
      <c r="J302" s="46" t="s">
        <v>20</v>
      </c>
      <c r="K302" s="46" t="s">
        <v>20</v>
      </c>
      <c r="L302" s="51"/>
      <c r="M302" s="51"/>
      <c r="N302" s="55">
        <f t="shared" ref="N302:O302" si="168">N303+N304+N305+N306+N307+N308+N316+N319+N323+N324+N325+N328+N330+N332+N335+N337</f>
        <v>0</v>
      </c>
      <c r="O302" s="55">
        <f t="shared" si="168"/>
        <v>0</v>
      </c>
      <c r="P302" s="55">
        <f>P303+P304+P305+P306+P307+P308+P316+P319+P323+P324+P325+P328+P330+P332+P335+P337</f>
        <v>0</v>
      </c>
      <c r="Q302" s="55">
        <f t="shared" ref="Q302:S302" si="169">Q303+Q304+Q305+Q306+Q307+Q308+Q316+Q319+Q323+Q324+Q325+Q328+Q330+Q332+Q335+Q337</f>
        <v>0</v>
      </c>
      <c r="R302" s="55">
        <f t="shared" si="169"/>
        <v>0</v>
      </c>
      <c r="S302" s="55">
        <f t="shared" si="169"/>
        <v>0</v>
      </c>
      <c r="T302" s="39"/>
    </row>
    <row r="303" spans="1:20" ht="45">
      <c r="A303" s="54" t="s">
        <v>274</v>
      </c>
      <c r="B303" s="45">
        <v>2502</v>
      </c>
      <c r="C303" s="50"/>
      <c r="D303" s="51"/>
      <c r="E303" s="51"/>
      <c r="F303" s="51"/>
      <c r="G303" s="51"/>
      <c r="H303" s="51"/>
      <c r="I303" s="51"/>
      <c r="J303" s="51"/>
      <c r="K303" s="51"/>
      <c r="L303" s="34" t="s">
        <v>21</v>
      </c>
      <c r="M303" s="34" t="s">
        <v>25</v>
      </c>
      <c r="N303" s="62"/>
      <c r="O303" s="61"/>
      <c r="P303" s="62"/>
      <c r="Q303" s="62"/>
      <c r="R303" s="62"/>
      <c r="S303" s="62"/>
      <c r="T303" s="39"/>
    </row>
    <row r="304" spans="1:20" ht="78.75">
      <c r="A304" s="54" t="s">
        <v>442</v>
      </c>
      <c r="B304" s="45">
        <v>2504</v>
      </c>
      <c r="C304" s="50"/>
      <c r="D304" s="51"/>
      <c r="E304" s="51"/>
      <c r="F304" s="51"/>
      <c r="G304" s="51"/>
      <c r="H304" s="51"/>
      <c r="I304" s="51"/>
      <c r="J304" s="51"/>
      <c r="K304" s="51"/>
      <c r="L304" s="34" t="s">
        <v>21</v>
      </c>
      <c r="M304" s="34" t="s">
        <v>29</v>
      </c>
      <c r="N304" s="62"/>
      <c r="O304" s="61"/>
      <c r="P304" s="62"/>
      <c r="Q304" s="62"/>
      <c r="R304" s="62"/>
      <c r="S304" s="62"/>
      <c r="T304" s="39"/>
    </row>
    <row r="305" spans="1:20" ht="78.75">
      <c r="A305" s="54" t="s">
        <v>443</v>
      </c>
      <c r="B305" s="45">
        <v>2505</v>
      </c>
      <c r="C305" s="50"/>
      <c r="D305" s="51"/>
      <c r="E305" s="51"/>
      <c r="F305" s="51"/>
      <c r="G305" s="51"/>
      <c r="H305" s="51"/>
      <c r="I305" s="51"/>
      <c r="J305" s="51"/>
      <c r="K305" s="51"/>
      <c r="L305" s="34" t="s">
        <v>27</v>
      </c>
      <c r="M305" s="34" t="s">
        <v>22</v>
      </c>
      <c r="N305" s="62"/>
      <c r="O305" s="61"/>
      <c r="P305" s="62"/>
      <c r="Q305" s="62"/>
      <c r="R305" s="62"/>
      <c r="S305" s="62"/>
      <c r="T305" s="39"/>
    </row>
    <row r="306" spans="1:20" ht="78.75">
      <c r="A306" s="54" t="s">
        <v>444</v>
      </c>
      <c r="B306" s="45">
        <v>2506</v>
      </c>
      <c r="C306" s="50"/>
      <c r="D306" s="51"/>
      <c r="E306" s="51"/>
      <c r="F306" s="51"/>
      <c r="G306" s="51"/>
      <c r="H306" s="51"/>
      <c r="I306" s="80"/>
      <c r="J306" s="51"/>
      <c r="K306" s="51"/>
      <c r="L306" s="34" t="s">
        <v>31</v>
      </c>
      <c r="M306" s="34" t="s">
        <v>24</v>
      </c>
      <c r="N306" s="62"/>
      <c r="O306" s="61"/>
      <c r="P306" s="62"/>
      <c r="Q306" s="62"/>
      <c r="R306" s="62"/>
      <c r="S306" s="62"/>
      <c r="T306" s="39"/>
    </row>
    <row r="307" spans="1:20" ht="56.25" customHeight="1">
      <c r="A307" s="54" t="s">
        <v>297</v>
      </c>
      <c r="B307" s="45">
        <v>2507</v>
      </c>
      <c r="C307" s="50"/>
      <c r="D307" s="51"/>
      <c r="E307" s="51"/>
      <c r="F307" s="51"/>
      <c r="G307" s="51"/>
      <c r="H307" s="51"/>
      <c r="I307" s="51"/>
      <c r="J307" s="51"/>
      <c r="K307" s="51"/>
      <c r="L307" s="34" t="s">
        <v>33</v>
      </c>
      <c r="M307" s="34" t="s">
        <v>21</v>
      </c>
      <c r="N307" s="62"/>
      <c r="O307" s="61"/>
      <c r="P307" s="62"/>
      <c r="Q307" s="62"/>
      <c r="R307" s="62"/>
      <c r="S307" s="62"/>
      <c r="T307" s="39"/>
    </row>
    <row r="308" spans="1:20" ht="33.75" customHeight="1">
      <c r="A308" s="276" t="s">
        <v>303</v>
      </c>
      <c r="B308" s="311">
        <v>2508</v>
      </c>
      <c r="C308" s="317"/>
      <c r="D308" s="315"/>
      <c r="E308" s="315"/>
      <c r="F308" s="315"/>
      <c r="G308" s="315"/>
      <c r="H308" s="315"/>
      <c r="I308" s="315"/>
      <c r="J308" s="315"/>
      <c r="K308" s="315"/>
      <c r="L308" s="51"/>
      <c r="M308" s="51"/>
      <c r="N308" s="55">
        <f>SUM(N309:N315)</f>
        <v>0</v>
      </c>
      <c r="O308" s="55">
        <f t="shared" ref="O308:S308" si="170">SUM(O309:O313)</f>
        <v>0</v>
      </c>
      <c r="P308" s="55">
        <f>SUM(P309:P315)</f>
        <v>0</v>
      </c>
      <c r="Q308" s="55">
        <f t="shared" si="170"/>
        <v>0</v>
      </c>
      <c r="R308" s="55">
        <f t="shared" si="170"/>
        <v>0</v>
      </c>
      <c r="S308" s="55">
        <f t="shared" si="170"/>
        <v>0</v>
      </c>
      <c r="T308" s="39"/>
    </row>
    <row r="309" spans="1:20">
      <c r="A309" s="276"/>
      <c r="B309" s="311"/>
      <c r="C309" s="317"/>
      <c r="D309" s="315"/>
      <c r="E309" s="315"/>
      <c r="F309" s="315"/>
      <c r="G309" s="315"/>
      <c r="H309" s="315"/>
      <c r="I309" s="315"/>
      <c r="J309" s="315"/>
      <c r="K309" s="315"/>
      <c r="L309" s="34" t="s">
        <v>27</v>
      </c>
      <c r="M309" s="34" t="s">
        <v>21</v>
      </c>
      <c r="N309" s="62"/>
      <c r="O309" s="61"/>
      <c r="P309" s="62"/>
      <c r="Q309" s="62"/>
      <c r="R309" s="62"/>
      <c r="S309" s="62"/>
      <c r="T309" s="39"/>
    </row>
    <row r="310" spans="1:20">
      <c r="A310" s="276"/>
      <c r="B310" s="311"/>
      <c r="C310" s="317"/>
      <c r="D310" s="315"/>
      <c r="E310" s="315"/>
      <c r="F310" s="315"/>
      <c r="G310" s="315"/>
      <c r="H310" s="315"/>
      <c r="I310" s="315"/>
      <c r="J310" s="315"/>
      <c r="K310" s="315"/>
      <c r="L310" s="34" t="s">
        <v>27</v>
      </c>
      <c r="M310" s="34" t="s">
        <v>22</v>
      </c>
      <c r="N310" s="62"/>
      <c r="O310" s="61"/>
      <c r="P310" s="62"/>
      <c r="Q310" s="62"/>
      <c r="R310" s="62"/>
      <c r="S310" s="62"/>
      <c r="T310" s="39"/>
    </row>
    <row r="311" spans="1:20">
      <c r="A311" s="276"/>
      <c r="B311" s="311"/>
      <c r="C311" s="317"/>
      <c r="D311" s="315"/>
      <c r="E311" s="315"/>
      <c r="F311" s="315"/>
      <c r="G311" s="315"/>
      <c r="H311" s="315"/>
      <c r="I311" s="315"/>
      <c r="J311" s="315"/>
      <c r="K311" s="315"/>
      <c r="L311" s="34" t="s">
        <v>27</v>
      </c>
      <c r="M311" s="34" t="s">
        <v>23</v>
      </c>
      <c r="N311" s="62"/>
      <c r="O311" s="61"/>
      <c r="P311" s="62"/>
      <c r="Q311" s="62"/>
      <c r="R311" s="62"/>
      <c r="S311" s="62"/>
      <c r="T311" s="39"/>
    </row>
    <row r="312" spans="1:20">
      <c r="A312" s="276"/>
      <c r="B312" s="311"/>
      <c r="C312" s="317"/>
      <c r="D312" s="315"/>
      <c r="E312" s="315"/>
      <c r="F312" s="315"/>
      <c r="G312" s="315"/>
      <c r="H312" s="315"/>
      <c r="I312" s="315"/>
      <c r="J312" s="315"/>
      <c r="K312" s="315"/>
      <c r="L312" s="34" t="s">
        <v>27</v>
      </c>
      <c r="M312" s="34" t="s">
        <v>27</v>
      </c>
      <c r="N312" s="62"/>
      <c r="O312" s="61"/>
      <c r="P312" s="62"/>
      <c r="Q312" s="62"/>
      <c r="R312" s="62"/>
      <c r="S312" s="62"/>
      <c r="T312" s="39"/>
    </row>
    <row r="313" spans="1:20">
      <c r="A313" s="276"/>
      <c r="B313" s="311"/>
      <c r="C313" s="317"/>
      <c r="D313" s="315"/>
      <c r="E313" s="315"/>
      <c r="F313" s="315"/>
      <c r="G313" s="315"/>
      <c r="H313" s="315"/>
      <c r="I313" s="315"/>
      <c r="J313" s="315"/>
      <c r="K313" s="315"/>
      <c r="L313" s="34" t="s">
        <v>27</v>
      </c>
      <c r="M313" s="34" t="s">
        <v>30</v>
      </c>
      <c r="N313" s="62"/>
      <c r="O313" s="61"/>
      <c r="P313" s="62"/>
      <c r="Q313" s="62"/>
      <c r="R313" s="62"/>
      <c r="S313" s="62"/>
      <c r="T313" s="39"/>
    </row>
    <row r="314" spans="1:20">
      <c r="A314" s="207"/>
      <c r="B314" s="204"/>
      <c r="C314" s="208"/>
      <c r="D314" s="206"/>
      <c r="E314" s="206"/>
      <c r="F314" s="206"/>
      <c r="G314" s="206"/>
      <c r="H314" s="206"/>
      <c r="I314" s="206"/>
      <c r="J314" s="206"/>
      <c r="K314" s="206"/>
      <c r="L314" s="205" t="s">
        <v>28</v>
      </c>
      <c r="M314" s="205" t="s">
        <v>21</v>
      </c>
      <c r="N314" s="62"/>
      <c r="O314" s="61"/>
      <c r="P314" s="62"/>
      <c r="Q314" s="62"/>
      <c r="R314" s="62"/>
      <c r="S314" s="62"/>
      <c r="T314" s="39"/>
    </row>
    <row r="315" spans="1:20">
      <c r="A315" s="191"/>
      <c r="B315" s="192"/>
      <c r="C315" s="193"/>
      <c r="D315" s="190"/>
      <c r="E315" s="190"/>
      <c r="F315" s="190"/>
      <c r="G315" s="190"/>
      <c r="H315" s="190"/>
      <c r="I315" s="190"/>
      <c r="J315" s="190"/>
      <c r="K315" s="190"/>
      <c r="L315" s="194" t="s">
        <v>28</v>
      </c>
      <c r="M315" s="194" t="s">
        <v>23</v>
      </c>
      <c r="N315" s="62"/>
      <c r="O315" s="61"/>
      <c r="P315" s="62"/>
      <c r="Q315" s="62"/>
      <c r="R315" s="62"/>
      <c r="S315" s="62"/>
      <c r="T315" s="39"/>
    </row>
    <row r="316" spans="1:20" ht="180" customHeight="1">
      <c r="A316" s="276" t="s">
        <v>445</v>
      </c>
      <c r="B316" s="311">
        <v>2509</v>
      </c>
      <c r="C316" s="317"/>
      <c r="D316" s="315"/>
      <c r="E316" s="315"/>
      <c r="F316" s="315"/>
      <c r="G316" s="315"/>
      <c r="H316" s="315"/>
      <c r="I316" s="315"/>
      <c r="J316" s="315"/>
      <c r="K316" s="315"/>
      <c r="L316" s="51"/>
      <c r="M316" s="51"/>
      <c r="N316" s="55">
        <f t="shared" ref="N316" si="171">N317+N318</f>
        <v>0</v>
      </c>
      <c r="O316" s="55">
        <f t="shared" ref="O316:S316" si="172">O317+O318</f>
        <v>0</v>
      </c>
      <c r="P316" s="55">
        <f t="shared" si="172"/>
        <v>0</v>
      </c>
      <c r="Q316" s="55">
        <f t="shared" si="172"/>
        <v>0</v>
      </c>
      <c r="R316" s="55">
        <f t="shared" si="172"/>
        <v>0</v>
      </c>
      <c r="S316" s="55">
        <f t="shared" si="172"/>
        <v>0</v>
      </c>
      <c r="T316" s="39"/>
    </row>
    <row r="317" spans="1:20">
      <c r="A317" s="276"/>
      <c r="B317" s="311"/>
      <c r="C317" s="317"/>
      <c r="D317" s="315"/>
      <c r="E317" s="315"/>
      <c r="F317" s="315"/>
      <c r="G317" s="315"/>
      <c r="H317" s="315"/>
      <c r="I317" s="315"/>
      <c r="J317" s="315"/>
      <c r="K317" s="315"/>
      <c r="L317" s="34" t="s">
        <v>27</v>
      </c>
      <c r="M317" s="34" t="s">
        <v>21</v>
      </c>
      <c r="N317" s="62"/>
      <c r="O317" s="61"/>
      <c r="P317" s="62"/>
      <c r="Q317" s="62"/>
      <c r="R317" s="62"/>
      <c r="S317" s="62"/>
      <c r="T317" s="39"/>
    </row>
    <row r="318" spans="1:20">
      <c r="A318" s="276"/>
      <c r="B318" s="311"/>
      <c r="C318" s="317"/>
      <c r="D318" s="315"/>
      <c r="E318" s="315"/>
      <c r="F318" s="315"/>
      <c r="G318" s="315"/>
      <c r="H318" s="315"/>
      <c r="I318" s="315"/>
      <c r="J318" s="315"/>
      <c r="K318" s="315"/>
      <c r="L318" s="34" t="s">
        <v>27</v>
      </c>
      <c r="M318" s="34" t="s">
        <v>22</v>
      </c>
      <c r="N318" s="62"/>
      <c r="O318" s="61"/>
      <c r="P318" s="62"/>
      <c r="Q318" s="62"/>
      <c r="R318" s="62"/>
      <c r="S318" s="62"/>
      <c r="T318" s="39"/>
    </row>
    <row r="319" spans="1:20" ht="213.75" customHeight="1">
      <c r="A319" s="276" t="s">
        <v>446</v>
      </c>
      <c r="B319" s="311">
        <v>2510</v>
      </c>
      <c r="C319" s="317"/>
      <c r="D319" s="315"/>
      <c r="E319" s="315"/>
      <c r="F319" s="315"/>
      <c r="G319" s="315"/>
      <c r="H319" s="315"/>
      <c r="I319" s="315"/>
      <c r="J319" s="315"/>
      <c r="K319" s="315"/>
      <c r="L319" s="51"/>
      <c r="M319" s="51"/>
      <c r="N319" s="55">
        <f t="shared" ref="N319" si="173">N320+N321+N322</f>
        <v>0</v>
      </c>
      <c r="O319" s="55">
        <f t="shared" ref="O319:S319" si="174">O320+O321+O322</f>
        <v>0</v>
      </c>
      <c r="P319" s="55">
        <f t="shared" si="174"/>
        <v>0</v>
      </c>
      <c r="Q319" s="55">
        <f t="shared" si="174"/>
        <v>0</v>
      </c>
      <c r="R319" s="55">
        <f t="shared" si="174"/>
        <v>0</v>
      </c>
      <c r="S319" s="55">
        <f t="shared" si="174"/>
        <v>0</v>
      </c>
      <c r="T319" s="39"/>
    </row>
    <row r="320" spans="1:20">
      <c r="A320" s="276"/>
      <c r="B320" s="311"/>
      <c r="C320" s="317"/>
      <c r="D320" s="315"/>
      <c r="E320" s="315"/>
      <c r="F320" s="315"/>
      <c r="G320" s="315"/>
      <c r="H320" s="315"/>
      <c r="I320" s="315"/>
      <c r="J320" s="315"/>
      <c r="K320" s="315"/>
      <c r="L320" s="34" t="s">
        <v>27</v>
      </c>
      <c r="M320" s="34" t="s">
        <v>21</v>
      </c>
      <c r="N320" s="62"/>
      <c r="O320" s="61"/>
      <c r="P320" s="62"/>
      <c r="Q320" s="62"/>
      <c r="R320" s="62"/>
      <c r="S320" s="62"/>
      <c r="T320" s="39"/>
    </row>
    <row r="321" spans="1:20">
      <c r="A321" s="276"/>
      <c r="B321" s="311"/>
      <c r="C321" s="317"/>
      <c r="D321" s="315"/>
      <c r="E321" s="315"/>
      <c r="F321" s="315"/>
      <c r="G321" s="315"/>
      <c r="H321" s="315"/>
      <c r="I321" s="315"/>
      <c r="J321" s="315"/>
      <c r="K321" s="315"/>
      <c r="L321" s="34" t="s">
        <v>27</v>
      </c>
      <c r="M321" s="34" t="s">
        <v>22</v>
      </c>
      <c r="N321" s="62"/>
      <c r="O321" s="61"/>
      <c r="P321" s="62"/>
      <c r="Q321" s="62"/>
      <c r="R321" s="62"/>
      <c r="S321" s="62"/>
      <c r="T321" s="39"/>
    </row>
    <row r="322" spans="1:20">
      <c r="A322" s="276"/>
      <c r="B322" s="311"/>
      <c r="C322" s="317"/>
      <c r="D322" s="315"/>
      <c r="E322" s="315"/>
      <c r="F322" s="315"/>
      <c r="G322" s="315"/>
      <c r="H322" s="315"/>
      <c r="I322" s="315"/>
      <c r="J322" s="315"/>
      <c r="K322" s="315"/>
      <c r="L322" s="34" t="s">
        <v>27</v>
      </c>
      <c r="M322" s="34" t="s">
        <v>23</v>
      </c>
      <c r="N322" s="62"/>
      <c r="O322" s="61"/>
      <c r="P322" s="62"/>
      <c r="Q322" s="62"/>
      <c r="R322" s="62"/>
      <c r="S322" s="62"/>
      <c r="T322" s="39"/>
    </row>
    <row r="323" spans="1:20" ht="70.5" customHeight="1">
      <c r="A323" s="54" t="s">
        <v>320</v>
      </c>
      <c r="B323" s="45">
        <v>2512</v>
      </c>
      <c r="C323" s="50"/>
      <c r="D323" s="51"/>
      <c r="E323" s="51"/>
      <c r="F323" s="51"/>
      <c r="G323" s="51"/>
      <c r="H323" s="51"/>
      <c r="I323" s="51"/>
      <c r="J323" s="51"/>
      <c r="K323" s="51"/>
      <c r="L323" s="34" t="s">
        <v>31</v>
      </c>
      <c r="M323" s="34" t="s">
        <v>23</v>
      </c>
      <c r="N323" s="62"/>
      <c r="O323" s="61"/>
      <c r="P323" s="62"/>
      <c r="Q323" s="62"/>
      <c r="R323" s="62"/>
      <c r="S323" s="62"/>
      <c r="T323" s="39"/>
    </row>
    <row r="324" spans="1:20" ht="104.25" customHeight="1">
      <c r="A324" s="54" t="s">
        <v>447</v>
      </c>
      <c r="B324" s="45">
        <v>2513</v>
      </c>
      <c r="C324" s="50"/>
      <c r="D324" s="51"/>
      <c r="E324" s="51"/>
      <c r="F324" s="51"/>
      <c r="G324" s="51"/>
      <c r="H324" s="51"/>
      <c r="I324" s="51"/>
      <c r="J324" s="51"/>
      <c r="K324" s="51"/>
      <c r="L324" s="34" t="s">
        <v>24</v>
      </c>
      <c r="M324" s="34" t="s">
        <v>25</v>
      </c>
      <c r="N324" s="62"/>
      <c r="O324" s="61"/>
      <c r="P324" s="62"/>
      <c r="Q324" s="62"/>
      <c r="R324" s="62"/>
      <c r="S324" s="62"/>
      <c r="T324" s="39"/>
    </row>
    <row r="325" spans="1:20" ht="90" customHeight="1">
      <c r="A325" s="336" t="s">
        <v>448</v>
      </c>
      <c r="B325" s="337">
        <v>2514</v>
      </c>
      <c r="C325" s="317"/>
      <c r="D325" s="315"/>
      <c r="E325" s="315"/>
      <c r="F325" s="315"/>
      <c r="G325" s="315"/>
      <c r="H325" s="315"/>
      <c r="I325" s="315"/>
      <c r="J325" s="315"/>
      <c r="K325" s="315"/>
      <c r="L325" s="51"/>
      <c r="M325" s="51"/>
      <c r="N325" s="55">
        <f t="shared" ref="N325" si="175">N326+N327</f>
        <v>0</v>
      </c>
      <c r="O325" s="55">
        <f t="shared" ref="O325:S325" si="176">O326+O327</f>
        <v>0</v>
      </c>
      <c r="P325" s="55">
        <f t="shared" si="176"/>
        <v>0</v>
      </c>
      <c r="Q325" s="55">
        <f t="shared" si="176"/>
        <v>0</v>
      </c>
      <c r="R325" s="55">
        <f t="shared" si="176"/>
        <v>0</v>
      </c>
      <c r="S325" s="55">
        <f t="shared" si="176"/>
        <v>0</v>
      </c>
      <c r="T325" s="39"/>
    </row>
    <row r="326" spans="1:20">
      <c r="A326" s="336"/>
      <c r="B326" s="337"/>
      <c r="C326" s="317"/>
      <c r="D326" s="315"/>
      <c r="E326" s="315"/>
      <c r="F326" s="315"/>
      <c r="G326" s="315"/>
      <c r="H326" s="315"/>
      <c r="I326" s="315"/>
      <c r="J326" s="315"/>
      <c r="K326" s="315"/>
      <c r="L326" s="34" t="s">
        <v>27</v>
      </c>
      <c r="M326" s="34" t="s">
        <v>22</v>
      </c>
      <c r="N326" s="62"/>
      <c r="O326" s="61"/>
      <c r="P326" s="62"/>
      <c r="Q326" s="62"/>
      <c r="R326" s="62"/>
      <c r="S326" s="62"/>
      <c r="T326" s="39"/>
    </row>
    <row r="327" spans="1:20">
      <c r="A327" s="336"/>
      <c r="B327" s="337"/>
      <c r="C327" s="317"/>
      <c r="D327" s="315"/>
      <c r="E327" s="315"/>
      <c r="F327" s="315"/>
      <c r="G327" s="315"/>
      <c r="H327" s="315"/>
      <c r="I327" s="315"/>
      <c r="J327" s="315"/>
      <c r="K327" s="315"/>
      <c r="L327" s="34" t="s">
        <v>31</v>
      </c>
      <c r="M327" s="34" t="s">
        <v>24</v>
      </c>
      <c r="N327" s="62"/>
      <c r="O327" s="61"/>
      <c r="P327" s="62"/>
      <c r="Q327" s="62"/>
      <c r="R327" s="62"/>
      <c r="S327" s="62"/>
      <c r="T327" s="39"/>
    </row>
    <row r="328" spans="1:20" ht="56.25" customHeight="1">
      <c r="A328" s="338" t="s">
        <v>343</v>
      </c>
      <c r="B328" s="337">
        <v>2515</v>
      </c>
      <c r="C328" s="317"/>
      <c r="D328" s="315"/>
      <c r="E328" s="315"/>
      <c r="F328" s="315"/>
      <c r="G328" s="315"/>
      <c r="H328" s="315"/>
      <c r="I328" s="315"/>
      <c r="J328" s="315"/>
      <c r="K328" s="315"/>
      <c r="L328" s="34"/>
      <c r="M328" s="34"/>
      <c r="N328" s="62">
        <f t="shared" ref="N328:S328" si="177">N329</f>
        <v>0</v>
      </c>
      <c r="O328" s="61">
        <f t="shared" si="177"/>
        <v>0</v>
      </c>
      <c r="P328" s="62">
        <f t="shared" si="177"/>
        <v>0</v>
      </c>
      <c r="Q328" s="62">
        <f t="shared" si="177"/>
        <v>0</v>
      </c>
      <c r="R328" s="62">
        <f t="shared" si="177"/>
        <v>0</v>
      </c>
      <c r="S328" s="62">
        <f t="shared" si="177"/>
        <v>0</v>
      </c>
      <c r="T328" s="39"/>
    </row>
    <row r="329" spans="1:20">
      <c r="A329" s="338"/>
      <c r="B329" s="337"/>
      <c r="C329" s="317"/>
      <c r="D329" s="315"/>
      <c r="E329" s="315"/>
      <c r="F329" s="315"/>
      <c r="G329" s="315"/>
      <c r="H329" s="315"/>
      <c r="I329" s="315"/>
      <c r="J329" s="315"/>
      <c r="K329" s="315"/>
      <c r="L329" s="34" t="s">
        <v>21</v>
      </c>
      <c r="M329" s="34" t="s">
        <v>29</v>
      </c>
      <c r="N329" s="62"/>
      <c r="O329" s="61"/>
      <c r="P329" s="62"/>
      <c r="Q329" s="62"/>
      <c r="R329" s="62"/>
      <c r="S329" s="62"/>
      <c r="T329" s="39"/>
    </row>
    <row r="330" spans="1:20" ht="78.75" customHeight="1">
      <c r="A330" s="338" t="s">
        <v>347</v>
      </c>
      <c r="B330" s="337">
        <v>2516</v>
      </c>
      <c r="C330" s="317"/>
      <c r="D330" s="315"/>
      <c r="E330" s="315"/>
      <c r="F330" s="315"/>
      <c r="G330" s="315"/>
      <c r="H330" s="315"/>
      <c r="I330" s="315"/>
      <c r="J330" s="315"/>
      <c r="K330" s="315"/>
      <c r="L330" s="34"/>
      <c r="M330" s="34"/>
      <c r="N330" s="62">
        <f t="shared" ref="N330:S330" si="178">N331</f>
        <v>0</v>
      </c>
      <c r="O330" s="61">
        <f t="shared" si="178"/>
        <v>0</v>
      </c>
      <c r="P330" s="62">
        <f t="shared" si="178"/>
        <v>0</v>
      </c>
      <c r="Q330" s="62">
        <f t="shared" si="178"/>
        <v>0</v>
      </c>
      <c r="R330" s="62">
        <f t="shared" si="178"/>
        <v>0</v>
      </c>
      <c r="S330" s="62">
        <f t="shared" si="178"/>
        <v>0</v>
      </c>
      <c r="T330" s="39"/>
    </row>
    <row r="331" spans="1:20">
      <c r="A331" s="338"/>
      <c r="B331" s="337"/>
      <c r="C331" s="317"/>
      <c r="D331" s="315"/>
      <c r="E331" s="315"/>
      <c r="F331" s="315"/>
      <c r="G331" s="315"/>
      <c r="H331" s="315"/>
      <c r="I331" s="315"/>
      <c r="J331" s="315"/>
      <c r="K331" s="315"/>
      <c r="L331" s="34" t="s">
        <v>27</v>
      </c>
      <c r="M331" s="34" t="s">
        <v>22</v>
      </c>
      <c r="N331" s="62"/>
      <c r="O331" s="61"/>
      <c r="P331" s="62"/>
      <c r="Q331" s="62"/>
      <c r="R331" s="62"/>
      <c r="S331" s="62"/>
      <c r="T331" s="39"/>
    </row>
    <row r="332" spans="1:20" ht="45" customHeight="1">
      <c r="A332" s="336" t="s">
        <v>350</v>
      </c>
      <c r="B332" s="337">
        <v>2517</v>
      </c>
      <c r="C332" s="81"/>
      <c r="D332" s="82"/>
      <c r="E332" s="82"/>
      <c r="F332" s="82"/>
      <c r="G332" s="82"/>
      <c r="H332" s="82"/>
      <c r="I332" s="82"/>
      <c r="J332" s="82"/>
      <c r="K332" s="82"/>
      <c r="L332" s="34"/>
      <c r="M332" s="34"/>
      <c r="N332" s="62">
        <f t="shared" ref="N332" si="179">N333+N334</f>
        <v>0</v>
      </c>
      <c r="O332" s="61">
        <f t="shared" ref="O332:S332" si="180">O333+O334</f>
        <v>0</v>
      </c>
      <c r="P332" s="62">
        <f t="shared" si="180"/>
        <v>0</v>
      </c>
      <c r="Q332" s="62">
        <f t="shared" si="180"/>
        <v>0</v>
      </c>
      <c r="R332" s="62">
        <f t="shared" si="180"/>
        <v>0</v>
      </c>
      <c r="S332" s="62">
        <f t="shared" si="180"/>
        <v>0</v>
      </c>
      <c r="T332" s="39"/>
    </row>
    <row r="333" spans="1:20">
      <c r="A333" s="336"/>
      <c r="B333" s="337"/>
      <c r="C333" s="81"/>
      <c r="D333" s="82"/>
      <c r="E333" s="82"/>
      <c r="F333" s="82"/>
      <c r="G333" s="82"/>
      <c r="H333" s="82"/>
      <c r="I333" s="82"/>
      <c r="J333" s="82"/>
      <c r="K333" s="82"/>
      <c r="L333" s="34" t="s">
        <v>27</v>
      </c>
      <c r="M333" s="34" t="s">
        <v>27</v>
      </c>
      <c r="N333" s="62"/>
      <c r="O333" s="61"/>
      <c r="P333" s="62"/>
      <c r="Q333" s="62"/>
      <c r="R333" s="62"/>
      <c r="S333" s="62"/>
      <c r="T333" s="39"/>
    </row>
    <row r="334" spans="1:20">
      <c r="A334" s="83"/>
      <c r="B334" s="84"/>
      <c r="C334" s="81"/>
      <c r="D334" s="82"/>
      <c r="E334" s="82"/>
      <c r="F334" s="82"/>
      <c r="G334" s="82"/>
      <c r="H334" s="82"/>
      <c r="I334" s="82"/>
      <c r="J334" s="82"/>
      <c r="K334" s="82"/>
      <c r="L334" s="34" t="s">
        <v>27</v>
      </c>
      <c r="M334" s="34" t="s">
        <v>30</v>
      </c>
      <c r="N334" s="62"/>
      <c r="O334" s="61"/>
      <c r="P334" s="62"/>
      <c r="Q334" s="62"/>
      <c r="R334" s="62"/>
      <c r="S334" s="62"/>
      <c r="T334" s="39"/>
    </row>
    <row r="335" spans="1:20" ht="116.25" customHeight="1">
      <c r="A335" s="85" t="s">
        <v>352</v>
      </c>
      <c r="B335" s="86">
        <v>2518</v>
      </c>
      <c r="C335" s="81"/>
      <c r="D335" s="82"/>
      <c r="E335" s="82"/>
      <c r="F335" s="87"/>
      <c r="G335" s="82"/>
      <c r="H335" s="87"/>
      <c r="I335" s="82"/>
      <c r="J335" s="82"/>
      <c r="K335" s="82"/>
      <c r="L335" s="34"/>
      <c r="M335" s="34"/>
      <c r="N335" s="61">
        <f t="shared" ref="N335:S337" si="181">N336</f>
        <v>0</v>
      </c>
      <c r="O335" s="61">
        <f t="shared" si="181"/>
        <v>0</v>
      </c>
      <c r="P335" s="61">
        <f t="shared" si="181"/>
        <v>0</v>
      </c>
      <c r="Q335" s="62">
        <f t="shared" si="181"/>
        <v>0</v>
      </c>
      <c r="R335" s="62">
        <f t="shared" si="181"/>
        <v>0</v>
      </c>
      <c r="S335" s="62">
        <f t="shared" si="181"/>
        <v>0</v>
      </c>
      <c r="T335" s="39"/>
    </row>
    <row r="336" spans="1:20">
      <c r="A336" s="83"/>
      <c r="B336" s="84"/>
      <c r="C336" s="81"/>
      <c r="D336" s="82"/>
      <c r="E336" s="82"/>
      <c r="F336" s="82"/>
      <c r="G336" s="82"/>
      <c r="H336" s="82"/>
      <c r="I336" s="82"/>
      <c r="J336" s="82"/>
      <c r="K336" s="82"/>
      <c r="L336" s="34" t="s">
        <v>27</v>
      </c>
      <c r="M336" s="34" t="s">
        <v>22</v>
      </c>
      <c r="N336" s="62"/>
      <c r="O336" s="61"/>
      <c r="P336" s="62"/>
      <c r="Q336" s="62"/>
      <c r="R336" s="62"/>
      <c r="S336" s="62"/>
      <c r="T336" s="39"/>
    </row>
    <row r="337" spans="1:20" ht="116.25" customHeight="1">
      <c r="A337" s="85" t="s">
        <v>557</v>
      </c>
      <c r="B337" s="86">
        <v>2519</v>
      </c>
      <c r="C337" s="246"/>
      <c r="D337" s="247"/>
      <c r="E337" s="247"/>
      <c r="F337" s="87"/>
      <c r="G337" s="247"/>
      <c r="H337" s="87"/>
      <c r="I337" s="247"/>
      <c r="J337" s="247"/>
      <c r="K337" s="247"/>
      <c r="L337" s="245"/>
      <c r="M337" s="245"/>
      <c r="N337" s="61">
        <f t="shared" si="181"/>
        <v>0</v>
      </c>
      <c r="O337" s="61">
        <f t="shared" si="181"/>
        <v>0</v>
      </c>
      <c r="P337" s="61">
        <f t="shared" si="181"/>
        <v>0</v>
      </c>
      <c r="Q337" s="62">
        <f t="shared" si="181"/>
        <v>0</v>
      </c>
      <c r="R337" s="62">
        <f t="shared" si="181"/>
        <v>0</v>
      </c>
      <c r="S337" s="62">
        <f t="shared" si="181"/>
        <v>0</v>
      </c>
      <c r="T337" s="39"/>
    </row>
    <row r="338" spans="1:20">
      <c r="A338" s="83"/>
      <c r="B338" s="84"/>
      <c r="C338" s="246"/>
      <c r="D338" s="247"/>
      <c r="E338" s="247"/>
      <c r="F338" s="247"/>
      <c r="G338" s="247"/>
      <c r="H338" s="247"/>
      <c r="I338" s="247"/>
      <c r="J338" s="247"/>
      <c r="K338" s="247"/>
      <c r="L338" s="245" t="s">
        <v>27</v>
      </c>
      <c r="M338" s="245" t="s">
        <v>21</v>
      </c>
      <c r="N338" s="62"/>
      <c r="O338" s="61"/>
      <c r="P338" s="62"/>
      <c r="Q338" s="62"/>
      <c r="R338" s="62"/>
      <c r="S338" s="62"/>
      <c r="T338" s="39"/>
    </row>
    <row r="339" spans="1:20" ht="35.25" customHeight="1">
      <c r="A339" s="83" t="s">
        <v>355</v>
      </c>
      <c r="B339" s="45">
        <v>2600</v>
      </c>
      <c r="C339" s="46" t="s">
        <v>20</v>
      </c>
      <c r="D339" s="46" t="s">
        <v>20</v>
      </c>
      <c r="E339" s="46" t="s">
        <v>20</v>
      </c>
      <c r="F339" s="46" t="s">
        <v>20</v>
      </c>
      <c r="G339" s="46" t="s">
        <v>20</v>
      </c>
      <c r="H339" s="46" t="s">
        <v>20</v>
      </c>
      <c r="I339" s="46" t="s">
        <v>20</v>
      </c>
      <c r="J339" s="46" t="s">
        <v>20</v>
      </c>
      <c r="K339" s="46" t="s">
        <v>20</v>
      </c>
      <c r="L339" s="51"/>
      <c r="M339" s="51"/>
      <c r="N339" s="55">
        <f t="shared" ref="N339:S339" si="182">N340</f>
        <v>0</v>
      </c>
      <c r="O339" s="55">
        <f t="shared" si="182"/>
        <v>0</v>
      </c>
      <c r="P339" s="55">
        <f t="shared" si="182"/>
        <v>0</v>
      </c>
      <c r="Q339" s="55">
        <f t="shared" si="182"/>
        <v>0</v>
      </c>
      <c r="R339" s="55">
        <f t="shared" si="182"/>
        <v>0</v>
      </c>
      <c r="S339" s="55">
        <f t="shared" si="182"/>
        <v>0</v>
      </c>
      <c r="T339" s="39"/>
    </row>
    <row r="340" spans="1:20" ht="22.5" customHeight="1">
      <c r="A340" s="276" t="s">
        <v>356</v>
      </c>
      <c r="B340" s="311">
        <v>2601</v>
      </c>
      <c r="C340" s="317"/>
      <c r="D340" s="315"/>
      <c r="E340" s="315"/>
      <c r="F340" s="315"/>
      <c r="G340" s="315"/>
      <c r="H340" s="315"/>
      <c r="I340" s="315"/>
      <c r="J340" s="315"/>
      <c r="K340" s="315"/>
      <c r="L340" s="51"/>
      <c r="M340" s="51"/>
      <c r="N340" s="55">
        <f t="shared" ref="N340" si="183">N341+N342</f>
        <v>0</v>
      </c>
      <c r="O340" s="55">
        <f t="shared" ref="O340:S340" si="184">O341+O342</f>
        <v>0</v>
      </c>
      <c r="P340" s="55">
        <f t="shared" si="184"/>
        <v>0</v>
      </c>
      <c r="Q340" s="55">
        <f t="shared" si="184"/>
        <v>0</v>
      </c>
      <c r="R340" s="55">
        <f t="shared" si="184"/>
        <v>0</v>
      </c>
      <c r="S340" s="55">
        <f t="shared" si="184"/>
        <v>0</v>
      </c>
      <c r="T340" s="39"/>
    </row>
    <row r="341" spans="1:20">
      <c r="A341" s="276"/>
      <c r="B341" s="311"/>
      <c r="C341" s="317"/>
      <c r="D341" s="315"/>
      <c r="E341" s="315"/>
      <c r="F341" s="315"/>
      <c r="G341" s="315"/>
      <c r="H341" s="315"/>
      <c r="I341" s="315"/>
      <c r="J341" s="315"/>
      <c r="K341" s="315"/>
      <c r="L341" s="34" t="s">
        <v>21</v>
      </c>
      <c r="M341" s="34" t="s">
        <v>29</v>
      </c>
      <c r="N341" s="62"/>
      <c r="O341" s="61"/>
      <c r="P341" s="62"/>
      <c r="Q341" s="62"/>
      <c r="R341" s="62"/>
      <c r="S341" s="62"/>
      <c r="T341" s="39"/>
    </row>
    <row r="342" spans="1:20">
      <c r="A342" s="276"/>
      <c r="B342" s="311"/>
      <c r="C342" s="317"/>
      <c r="D342" s="315"/>
      <c r="E342" s="315"/>
      <c r="F342" s="315"/>
      <c r="G342" s="315"/>
      <c r="H342" s="315"/>
      <c r="I342" s="315"/>
      <c r="J342" s="315"/>
      <c r="K342" s="315"/>
      <c r="L342" s="34" t="s">
        <v>23</v>
      </c>
      <c r="M342" s="34" t="s">
        <v>24</v>
      </c>
      <c r="N342" s="62"/>
      <c r="O342" s="61"/>
      <c r="P342" s="62"/>
      <c r="Q342" s="62"/>
      <c r="R342" s="62"/>
      <c r="S342" s="62"/>
      <c r="T342" s="39"/>
    </row>
    <row r="343" spans="1:20">
      <c r="A343" s="88"/>
      <c r="B343" s="74"/>
      <c r="C343" s="65"/>
      <c r="D343" s="47"/>
      <c r="E343" s="47"/>
      <c r="F343" s="47"/>
      <c r="G343" s="47"/>
      <c r="H343" s="47"/>
      <c r="I343" s="47"/>
      <c r="J343" s="47"/>
      <c r="K343" s="47"/>
      <c r="L343" s="34" t="s">
        <v>24</v>
      </c>
      <c r="M343" s="34" t="s">
        <v>25</v>
      </c>
      <c r="N343" s="62"/>
      <c r="O343" s="61"/>
      <c r="P343" s="62"/>
      <c r="Q343" s="62"/>
      <c r="R343" s="62"/>
      <c r="S343" s="62"/>
      <c r="T343" s="39"/>
    </row>
    <row r="344" spans="1:20" ht="78.75">
      <c r="A344" s="54" t="s">
        <v>449</v>
      </c>
      <c r="B344" s="59">
        <v>2700</v>
      </c>
      <c r="C344" s="46" t="s">
        <v>20</v>
      </c>
      <c r="D344" s="46" t="s">
        <v>20</v>
      </c>
      <c r="E344" s="46" t="s">
        <v>20</v>
      </c>
      <c r="F344" s="46" t="s">
        <v>20</v>
      </c>
      <c r="G344" s="46" t="s">
        <v>20</v>
      </c>
      <c r="H344" s="46" t="s">
        <v>20</v>
      </c>
      <c r="I344" s="46" t="s">
        <v>20</v>
      </c>
      <c r="J344" s="46" t="s">
        <v>20</v>
      </c>
      <c r="K344" s="46" t="s">
        <v>20</v>
      </c>
      <c r="L344" s="51"/>
      <c r="M344" s="51"/>
      <c r="N344" s="55">
        <f t="shared" ref="N344" si="185">N345+N346</f>
        <v>105249.9</v>
      </c>
      <c r="O344" s="55">
        <f t="shared" ref="O344:S344" si="186">O345+O346</f>
        <v>105249.9</v>
      </c>
      <c r="P344" s="55">
        <f t="shared" si="186"/>
        <v>180081.4</v>
      </c>
      <c r="Q344" s="55">
        <f t="shared" si="186"/>
        <v>150043.6</v>
      </c>
      <c r="R344" s="55">
        <f t="shared" si="186"/>
        <v>278230.40000000002</v>
      </c>
      <c r="S344" s="55">
        <f t="shared" si="186"/>
        <v>310046</v>
      </c>
      <c r="T344" s="39"/>
    </row>
    <row r="345" spans="1:20" ht="22.5">
      <c r="A345" s="54" t="s">
        <v>358</v>
      </c>
      <c r="B345" s="59">
        <v>2701</v>
      </c>
      <c r="C345" s="50"/>
      <c r="D345" s="51"/>
      <c r="E345" s="51"/>
      <c r="F345" s="51"/>
      <c r="G345" s="51"/>
      <c r="H345" s="51"/>
      <c r="I345" s="51"/>
      <c r="J345" s="51"/>
      <c r="K345" s="51"/>
      <c r="L345" s="34" t="s">
        <v>32</v>
      </c>
      <c r="M345" s="34" t="s">
        <v>23</v>
      </c>
      <c r="N345" s="67">
        <v>105249.9</v>
      </c>
      <c r="O345" s="62">
        <v>105249.9</v>
      </c>
      <c r="P345" s="67">
        <v>180081.4</v>
      </c>
      <c r="Q345" s="55">
        <v>150043.6</v>
      </c>
      <c r="R345" s="55">
        <v>278230.40000000002</v>
      </c>
      <c r="S345" s="55">
        <v>310046</v>
      </c>
      <c r="T345" s="39"/>
    </row>
    <row r="346" spans="1:20" ht="33.75">
      <c r="A346" s="54" t="s">
        <v>363</v>
      </c>
      <c r="B346" s="59">
        <v>2702</v>
      </c>
      <c r="C346" s="46" t="s">
        <v>20</v>
      </c>
      <c r="D346" s="46" t="s">
        <v>20</v>
      </c>
      <c r="E346" s="46" t="s">
        <v>20</v>
      </c>
      <c r="F346" s="46" t="s">
        <v>20</v>
      </c>
      <c r="G346" s="46" t="s">
        <v>20</v>
      </c>
      <c r="H346" s="46" t="s">
        <v>20</v>
      </c>
      <c r="I346" s="46" t="s">
        <v>20</v>
      </c>
      <c r="J346" s="46" t="s">
        <v>20</v>
      </c>
      <c r="K346" s="46" t="s">
        <v>20</v>
      </c>
      <c r="L346" s="51"/>
      <c r="M346" s="51"/>
      <c r="N346" s="55">
        <f t="shared" ref="N346" si="187">N347+N348</f>
        <v>0</v>
      </c>
      <c r="O346" s="55">
        <f t="shared" ref="O346:S346" si="188">O347+O348</f>
        <v>0</v>
      </c>
      <c r="P346" s="55">
        <f t="shared" si="188"/>
        <v>0</v>
      </c>
      <c r="Q346" s="55">
        <f t="shared" si="188"/>
        <v>0</v>
      </c>
      <c r="R346" s="55">
        <f t="shared" si="188"/>
        <v>0</v>
      </c>
      <c r="S346" s="55">
        <f t="shared" si="188"/>
        <v>0</v>
      </c>
      <c r="T346" s="39"/>
    </row>
    <row r="347" spans="1:20">
      <c r="A347" s="54" t="s">
        <v>364</v>
      </c>
      <c r="B347" s="59">
        <v>2703</v>
      </c>
      <c r="C347" s="50"/>
      <c r="D347" s="51"/>
      <c r="E347" s="51"/>
      <c r="F347" s="51"/>
      <c r="G347" s="51"/>
      <c r="H347" s="51"/>
      <c r="I347" s="51"/>
      <c r="J347" s="51"/>
      <c r="K347" s="51"/>
      <c r="L347" s="51"/>
      <c r="M347" s="51"/>
      <c r="N347" s="62"/>
      <c r="O347" s="61"/>
      <c r="P347" s="62"/>
      <c r="Q347" s="62"/>
      <c r="R347" s="62"/>
      <c r="S347" s="62"/>
      <c r="T347" s="39"/>
    </row>
    <row r="348" spans="1:20">
      <c r="A348" s="54" t="s">
        <v>364</v>
      </c>
      <c r="B348" s="59">
        <v>2704</v>
      </c>
      <c r="C348" s="50"/>
      <c r="D348" s="51"/>
      <c r="E348" s="51"/>
      <c r="F348" s="51"/>
      <c r="G348" s="51"/>
      <c r="H348" s="51"/>
      <c r="I348" s="51"/>
      <c r="J348" s="51"/>
      <c r="K348" s="51"/>
      <c r="L348" s="51"/>
      <c r="M348" s="51"/>
      <c r="N348" s="62"/>
      <c r="O348" s="61"/>
      <c r="P348" s="62"/>
      <c r="Q348" s="62"/>
      <c r="R348" s="62"/>
      <c r="S348" s="62"/>
      <c r="T348" s="39"/>
    </row>
    <row r="349" spans="1:20" ht="22.5">
      <c r="A349" s="54" t="s">
        <v>365</v>
      </c>
      <c r="B349" s="59">
        <v>8000</v>
      </c>
      <c r="C349" s="46" t="s">
        <v>20</v>
      </c>
      <c r="D349" s="46" t="s">
        <v>20</v>
      </c>
      <c r="E349" s="46" t="s">
        <v>20</v>
      </c>
      <c r="F349" s="46" t="s">
        <v>20</v>
      </c>
      <c r="G349" s="46" t="s">
        <v>20</v>
      </c>
      <c r="H349" s="46" t="s">
        <v>20</v>
      </c>
      <c r="I349" s="46" t="s">
        <v>20</v>
      </c>
      <c r="J349" s="46" t="s">
        <v>20</v>
      </c>
      <c r="K349" s="46" t="s">
        <v>20</v>
      </c>
      <c r="L349" s="51"/>
      <c r="M349" s="51"/>
      <c r="N349" s="52">
        <f t="shared" ref="N349:S349" si="189">N344+N301+N271+N199+N58</f>
        <v>528658.30000000005</v>
      </c>
      <c r="O349" s="52">
        <f t="shared" si="189"/>
        <v>321532.40000000002</v>
      </c>
      <c r="P349" s="52">
        <f t="shared" si="189"/>
        <v>916243.20000000007</v>
      </c>
      <c r="Q349" s="52">
        <f t="shared" si="189"/>
        <v>2368600.2999999998</v>
      </c>
      <c r="R349" s="52">
        <f t="shared" si="189"/>
        <v>2968820.7</v>
      </c>
      <c r="S349" s="52">
        <f t="shared" si="189"/>
        <v>4125897.6999999997</v>
      </c>
      <c r="T349" s="39"/>
    </row>
  </sheetData>
  <sheetProtection selectLockedCells="1" selectUnlockedCells="1"/>
  <customSheetViews>
    <customSheetView guid="{6570634B-EDC8-47B1-B961-1E562EDF2753}" showPageBreaks="1" view="pageBreakPreview" topLeftCell="A317">
      <selection activeCell="P349" sqref="P349"/>
      <pageMargins left="0.74791666666666667" right="0.74791666666666667" top="0.98402777777777772" bottom="0.98402777777777772" header="0.51180555555555551" footer="0.51180555555555551"/>
      <pageSetup paperSize="8" scale="73" firstPageNumber="0" orientation="landscape" horizontalDpi="300" verticalDpi="300" r:id="rId1"/>
      <headerFooter alignWithMargins="0"/>
    </customSheetView>
    <customSheetView guid="{764DF73A-B6FF-4AFE-808E-BED8B7CDFEFB}" showPageBreaks="1" view="pageBreakPreview" topLeftCell="B241">
      <selection activeCell="S244" sqref="S244"/>
      <pageMargins left="0.74791666666666667" right="0.74791666666666667" top="0.98402777777777772" bottom="0.98402777777777772" header="0.51180555555555551" footer="0.51180555555555551"/>
      <pageSetup paperSize="8" scale="73" firstPageNumber="0" orientation="landscape" horizontalDpi="300" verticalDpi="300" r:id="rId2"/>
      <headerFooter alignWithMargins="0"/>
    </customSheetView>
    <customSheetView guid="{2C132A3E-BEF9-4451-A5D3-5DE635F68D88}" showPageBreaks="1" view="pageBreakPreview" topLeftCell="A298">
      <selection activeCell="S301" sqref="S301"/>
      <pageMargins left="0.74791666666666667" right="0.74791666666666667" top="0.98402777777777772" bottom="0.98402777777777772" header="0.51180555555555551" footer="0.51180555555555551"/>
      <pageSetup paperSize="8" scale="73" firstPageNumber="0" orientation="landscape" horizontalDpi="300" verticalDpi="300" r:id="rId3"/>
      <headerFooter alignWithMargins="0"/>
    </customSheetView>
    <customSheetView guid="{FF86849E-1084-4031-B2CE-591FC46709AB}" showPageBreaks="1" view="pageBreakPreview">
      <selection activeCell="M312" sqref="M312"/>
      <pageMargins left="0.74791666666666667" right="0.74791666666666667" top="0.98402777777777772" bottom="0.98402777777777772" header="0.51180555555555551" footer="0.51180555555555551"/>
      <pageSetup paperSize="8" scale="73" firstPageNumber="0" orientation="landscape" horizontalDpi="300" verticalDpi="300" r:id="rId4"/>
      <headerFooter alignWithMargins="0"/>
    </customSheetView>
    <customSheetView guid="{9D0A41DD-2DA5-4D00-A5A3-069AD61B6552}" showPageBreaks="1" view="pageBreakPreview">
      <selection activeCell="N66" sqref="N66:S66"/>
      <pageMargins left="0.74791666666666667" right="0.74791666666666667" top="0.98402777777777772" bottom="0.98402777777777772" header="0.51180555555555551" footer="0.51180555555555551"/>
      <pageSetup paperSize="8" scale="73" firstPageNumber="0" orientation="landscape" horizontalDpi="300" verticalDpi="300" r:id="rId5"/>
      <headerFooter alignWithMargins="0"/>
    </customSheetView>
    <customSheetView guid="{676EE6E6-D5A3-9942-AA72-33D5219B471C}" showRuler="0">
      <pageMargins left="0.75" right="0.75" top="1" bottom="1" header="0.5" footer="0.5"/>
    </customSheetView>
    <customSheetView guid="{1B925D09-0E83-AF47-A27B-8EBC6CE44B65}" showRuler="0">
      <pageMargins left="0.75" right="0.75" top="1" bottom="1" header="0.5" footer="0.5"/>
    </customSheetView>
    <customSheetView guid="{651AB02D-CE6F-4AB5-8A8B-ED5DE6848F37}" showPageBreaks="1" view="pageBreakPreview">
      <selection activeCell="H11" sqref="H11:H12"/>
      <pageMargins left="0.74791666666666667" right="0.74791666666666667" top="0.98402777777777772" bottom="0.98402777777777772" header="0.51180555555555551" footer="0.51180555555555551"/>
      <pageSetup paperSize="8" scale="73" firstPageNumber="0" orientation="landscape" horizontalDpi="300" verticalDpi="300" r:id="rId6"/>
      <headerFooter alignWithMargins="0"/>
    </customSheetView>
  </customSheetViews>
  <mergeCells count="347">
    <mergeCell ref="K340:K342"/>
    <mergeCell ref="E340:E342"/>
    <mergeCell ref="F340:F342"/>
    <mergeCell ref="G340:G342"/>
    <mergeCell ref="H340:H342"/>
    <mergeCell ref="I340:I342"/>
    <mergeCell ref="J340:J342"/>
    <mergeCell ref="A332:A333"/>
    <mergeCell ref="B332:B333"/>
    <mergeCell ref="A340:A342"/>
    <mergeCell ref="B340:B342"/>
    <mergeCell ref="C340:C342"/>
    <mergeCell ref="D340:D342"/>
    <mergeCell ref="F330:F331"/>
    <mergeCell ref="G330:G331"/>
    <mergeCell ref="H330:H331"/>
    <mergeCell ref="I330:I331"/>
    <mergeCell ref="J330:J331"/>
    <mergeCell ref="K330:K331"/>
    <mergeCell ref="G328:G329"/>
    <mergeCell ref="H328:H329"/>
    <mergeCell ref="I328:I329"/>
    <mergeCell ref="J328:J329"/>
    <mergeCell ref="K328:K329"/>
    <mergeCell ref="F328:F329"/>
    <mergeCell ref="A330:A331"/>
    <mergeCell ref="B330:B331"/>
    <mergeCell ref="C330:C331"/>
    <mergeCell ref="D330:D331"/>
    <mergeCell ref="E330:E331"/>
    <mergeCell ref="A328:A329"/>
    <mergeCell ref="B328:B329"/>
    <mergeCell ref="C328:C329"/>
    <mergeCell ref="D328:D329"/>
    <mergeCell ref="E328:E329"/>
    <mergeCell ref="F325:F327"/>
    <mergeCell ref="G325:G327"/>
    <mergeCell ref="H325:H327"/>
    <mergeCell ref="I325:I327"/>
    <mergeCell ref="J325:J327"/>
    <mergeCell ref="K325:K327"/>
    <mergeCell ref="G319:G322"/>
    <mergeCell ref="H319:H322"/>
    <mergeCell ref="I319:I322"/>
    <mergeCell ref="J319:J322"/>
    <mergeCell ref="K319:K322"/>
    <mergeCell ref="F319:F322"/>
    <mergeCell ref="A325:A327"/>
    <mergeCell ref="B325:B327"/>
    <mergeCell ref="C325:C327"/>
    <mergeCell ref="D325:D327"/>
    <mergeCell ref="E325:E327"/>
    <mergeCell ref="A319:A322"/>
    <mergeCell ref="B319:B322"/>
    <mergeCell ref="C319:C322"/>
    <mergeCell ref="D319:D322"/>
    <mergeCell ref="E319:E322"/>
    <mergeCell ref="F316:F318"/>
    <mergeCell ref="G316:G318"/>
    <mergeCell ref="H316:H318"/>
    <mergeCell ref="I316:I318"/>
    <mergeCell ref="J316:J318"/>
    <mergeCell ref="K316:K318"/>
    <mergeCell ref="G308:G313"/>
    <mergeCell ref="H308:H313"/>
    <mergeCell ref="I308:I313"/>
    <mergeCell ref="J308:J313"/>
    <mergeCell ref="K308:K313"/>
    <mergeCell ref="F308:F313"/>
    <mergeCell ref="A316:A318"/>
    <mergeCell ref="B316:B318"/>
    <mergeCell ref="C316:C318"/>
    <mergeCell ref="D316:D318"/>
    <mergeCell ref="E316:E318"/>
    <mergeCell ref="A308:A313"/>
    <mergeCell ref="B308:B313"/>
    <mergeCell ref="C308:C313"/>
    <mergeCell ref="D308:D313"/>
    <mergeCell ref="E308:E313"/>
    <mergeCell ref="F297:F298"/>
    <mergeCell ref="G297:G298"/>
    <mergeCell ref="H297:H298"/>
    <mergeCell ref="I297:I298"/>
    <mergeCell ref="J297:J298"/>
    <mergeCell ref="K297:K298"/>
    <mergeCell ref="G243:G270"/>
    <mergeCell ref="H243:H270"/>
    <mergeCell ref="I243:I270"/>
    <mergeCell ref="J243:J270"/>
    <mergeCell ref="K243:K270"/>
    <mergeCell ref="F243:F270"/>
    <mergeCell ref="A297:A298"/>
    <mergeCell ref="B297:B298"/>
    <mergeCell ref="C297:C298"/>
    <mergeCell ref="D297:D298"/>
    <mergeCell ref="E297:E298"/>
    <mergeCell ref="A243:A270"/>
    <mergeCell ref="B243:B270"/>
    <mergeCell ref="C243:C270"/>
    <mergeCell ref="D243:D270"/>
    <mergeCell ref="E243:E270"/>
    <mergeCell ref="F231:F242"/>
    <mergeCell ref="G231:G242"/>
    <mergeCell ref="H231:H242"/>
    <mergeCell ref="I231:I242"/>
    <mergeCell ref="J231:J242"/>
    <mergeCell ref="K231:K242"/>
    <mergeCell ref="G221:G230"/>
    <mergeCell ref="H221:H230"/>
    <mergeCell ref="I221:I230"/>
    <mergeCell ref="J221:J230"/>
    <mergeCell ref="K221:K230"/>
    <mergeCell ref="F221:F230"/>
    <mergeCell ref="A231:A242"/>
    <mergeCell ref="B231:B242"/>
    <mergeCell ref="C231:C241"/>
    <mergeCell ref="D231:D242"/>
    <mergeCell ref="E231:E242"/>
    <mergeCell ref="A221:A230"/>
    <mergeCell ref="B221:B230"/>
    <mergeCell ref="C221:C230"/>
    <mergeCell ref="D221:D230"/>
    <mergeCell ref="E221:E230"/>
    <mergeCell ref="F205:F211"/>
    <mergeCell ref="G205:G211"/>
    <mergeCell ref="H205:H211"/>
    <mergeCell ref="I205:I211"/>
    <mergeCell ref="J205:J211"/>
    <mergeCell ref="K205:K211"/>
    <mergeCell ref="G200:G203"/>
    <mergeCell ref="H200:H203"/>
    <mergeCell ref="I200:I203"/>
    <mergeCell ref="J200:J203"/>
    <mergeCell ref="K200:K203"/>
    <mergeCell ref="F200:F203"/>
    <mergeCell ref="A205:A211"/>
    <mergeCell ref="B205:B211"/>
    <mergeCell ref="C205:C211"/>
    <mergeCell ref="D205:D211"/>
    <mergeCell ref="E205:E211"/>
    <mergeCell ref="A200:A203"/>
    <mergeCell ref="B200:B203"/>
    <mergeCell ref="C200:C203"/>
    <mergeCell ref="D200:D203"/>
    <mergeCell ref="E200:E203"/>
    <mergeCell ref="K173:K175"/>
    <mergeCell ref="F173:F175"/>
    <mergeCell ref="A188:A192"/>
    <mergeCell ref="B188:B192"/>
    <mergeCell ref="C188:C192"/>
    <mergeCell ref="D188:D192"/>
    <mergeCell ref="E188:E192"/>
    <mergeCell ref="A181:A187"/>
    <mergeCell ref="B181:B187"/>
    <mergeCell ref="C181:C187"/>
    <mergeCell ref="D181:D187"/>
    <mergeCell ref="E181:E187"/>
    <mergeCell ref="F188:F192"/>
    <mergeCell ref="G188:G192"/>
    <mergeCell ref="H188:H192"/>
    <mergeCell ref="I188:I192"/>
    <mergeCell ref="J188:J192"/>
    <mergeCell ref="K188:K192"/>
    <mergeCell ref="G181:G187"/>
    <mergeCell ref="H181:H187"/>
    <mergeCell ref="I181:I187"/>
    <mergeCell ref="J181:J187"/>
    <mergeCell ref="K181:K187"/>
    <mergeCell ref="F181:F187"/>
    <mergeCell ref="A173:A175"/>
    <mergeCell ref="B173:B175"/>
    <mergeCell ref="C173:C175"/>
    <mergeCell ref="D173:D175"/>
    <mergeCell ref="E173:E175"/>
    <mergeCell ref="G173:G175"/>
    <mergeCell ref="H173:H175"/>
    <mergeCell ref="I173:I175"/>
    <mergeCell ref="J173:J175"/>
    <mergeCell ref="D165:K167"/>
    <mergeCell ref="J161:J163"/>
    <mergeCell ref="K161:K163"/>
    <mergeCell ref="A153:A154"/>
    <mergeCell ref="B153:B154"/>
    <mergeCell ref="C153:C154"/>
    <mergeCell ref="D153:D154"/>
    <mergeCell ref="E153:E154"/>
    <mergeCell ref="F153:F154"/>
    <mergeCell ref="A165:A167"/>
    <mergeCell ref="B165:B167"/>
    <mergeCell ref="C165:C167"/>
    <mergeCell ref="A161:A163"/>
    <mergeCell ref="B161:B163"/>
    <mergeCell ref="C161:C163"/>
    <mergeCell ref="D161:D163"/>
    <mergeCell ref="E161:E163"/>
    <mergeCell ref="F161:F163"/>
    <mergeCell ref="G161:G163"/>
    <mergeCell ref="H161:H163"/>
    <mergeCell ref="I161:I163"/>
    <mergeCell ref="S153:S154"/>
    <mergeCell ref="A156:A159"/>
    <mergeCell ref="B156:B159"/>
    <mergeCell ref="C156:C159"/>
    <mergeCell ref="D156:D159"/>
    <mergeCell ref="E156:E159"/>
    <mergeCell ref="F156:F159"/>
    <mergeCell ref="G156:G159"/>
    <mergeCell ref="H156:H159"/>
    <mergeCell ref="I156:I159"/>
    <mergeCell ref="M153:M154"/>
    <mergeCell ref="N153:N154"/>
    <mergeCell ref="O153:O154"/>
    <mergeCell ref="P153:P154"/>
    <mergeCell ref="Q153:Q154"/>
    <mergeCell ref="R153:R154"/>
    <mergeCell ref="G153:G154"/>
    <mergeCell ref="H153:H154"/>
    <mergeCell ref="I153:I154"/>
    <mergeCell ref="J153:J154"/>
    <mergeCell ref="K153:K154"/>
    <mergeCell ref="L153:L154"/>
    <mergeCell ref="J156:J159"/>
    <mergeCell ref="K156:K159"/>
    <mergeCell ref="J137:J142"/>
    <mergeCell ref="K137:K142"/>
    <mergeCell ref="A149:A152"/>
    <mergeCell ref="B149:B152"/>
    <mergeCell ref="C149:C152"/>
    <mergeCell ref="D149:D152"/>
    <mergeCell ref="E149:E152"/>
    <mergeCell ref="F149:F152"/>
    <mergeCell ref="G149:G152"/>
    <mergeCell ref="H149:H152"/>
    <mergeCell ref="I149:I152"/>
    <mergeCell ref="J149:J152"/>
    <mergeCell ref="K149:K152"/>
    <mergeCell ref="A137:A142"/>
    <mergeCell ref="B137:B142"/>
    <mergeCell ref="C137:C142"/>
    <mergeCell ref="D137:D142"/>
    <mergeCell ref="E137:E142"/>
    <mergeCell ref="F137:F142"/>
    <mergeCell ref="G137:G142"/>
    <mergeCell ref="H137:H142"/>
    <mergeCell ref="I137:I142"/>
    <mergeCell ref="K113:K128"/>
    <mergeCell ref="A134:A136"/>
    <mergeCell ref="B134:B136"/>
    <mergeCell ref="C134:C136"/>
    <mergeCell ref="D134:D136"/>
    <mergeCell ref="E134:E136"/>
    <mergeCell ref="F134:F136"/>
    <mergeCell ref="G134:G136"/>
    <mergeCell ref="H134:H136"/>
    <mergeCell ref="I134:I136"/>
    <mergeCell ref="E113:E128"/>
    <mergeCell ref="F113:F128"/>
    <mergeCell ref="G113:G128"/>
    <mergeCell ref="H113:H128"/>
    <mergeCell ref="I113:I128"/>
    <mergeCell ref="J113:J128"/>
    <mergeCell ref="J134:J136"/>
    <mergeCell ref="K134:K136"/>
    <mergeCell ref="A107:A111"/>
    <mergeCell ref="B107:B111"/>
    <mergeCell ref="A113:A128"/>
    <mergeCell ref="B113:B128"/>
    <mergeCell ref="C113:C128"/>
    <mergeCell ref="D113:D128"/>
    <mergeCell ref="F104:F106"/>
    <mergeCell ref="G104:G106"/>
    <mergeCell ref="H104:H106"/>
    <mergeCell ref="A101:A103"/>
    <mergeCell ref="B101:B103"/>
    <mergeCell ref="C101:C103"/>
    <mergeCell ref="D101:D103"/>
    <mergeCell ref="E101:E103"/>
    <mergeCell ref="F101:F103"/>
    <mergeCell ref="I104:I106"/>
    <mergeCell ref="J104:J106"/>
    <mergeCell ref="K104:K106"/>
    <mergeCell ref="G101:G103"/>
    <mergeCell ref="H101:H103"/>
    <mergeCell ref="I101:I103"/>
    <mergeCell ref="J101:J103"/>
    <mergeCell ref="K101:K103"/>
    <mergeCell ref="A104:A106"/>
    <mergeCell ref="B104:B106"/>
    <mergeCell ref="C104:C106"/>
    <mergeCell ref="D104:D106"/>
    <mergeCell ref="E104:E106"/>
    <mergeCell ref="P11:P12"/>
    <mergeCell ref="Q11:Q12"/>
    <mergeCell ref="R11:R12"/>
    <mergeCell ref="S11:S12"/>
    <mergeCell ref="A97:A98"/>
    <mergeCell ref="B97:B98"/>
    <mergeCell ref="L97:L98"/>
    <mergeCell ref="M97:M98"/>
    <mergeCell ref="N97:N98"/>
    <mergeCell ref="O97:O98"/>
    <mergeCell ref="J11:J12"/>
    <mergeCell ref="K11:K12"/>
    <mergeCell ref="L11:L12"/>
    <mergeCell ref="M11:M12"/>
    <mergeCell ref="N11:N12"/>
    <mergeCell ref="O11:O12"/>
    <mergeCell ref="P97:P98"/>
    <mergeCell ref="Q97:Q98"/>
    <mergeCell ref="R97:R98"/>
    <mergeCell ref="S97:S98"/>
    <mergeCell ref="A11:A12"/>
    <mergeCell ref="B11:B12"/>
    <mergeCell ref="C11:C12"/>
    <mergeCell ref="D11:D12"/>
    <mergeCell ref="E11:E12"/>
    <mergeCell ref="F11:F12"/>
    <mergeCell ref="G11:G12"/>
    <mergeCell ref="H11:H12"/>
    <mergeCell ref="I11:I12"/>
    <mergeCell ref="I7:I9"/>
    <mergeCell ref="F7:F9"/>
    <mergeCell ref="G7:G9"/>
    <mergeCell ref="H7:H9"/>
    <mergeCell ref="J7:J9"/>
    <mergeCell ref="A5:A9"/>
    <mergeCell ref="B5:B9"/>
    <mergeCell ref="C5:K5"/>
    <mergeCell ref="L5:M6"/>
    <mergeCell ref="N5:S5"/>
    <mergeCell ref="C6:E6"/>
    <mergeCell ref="F6:H6"/>
    <mergeCell ref="I6:K6"/>
    <mergeCell ref="N6:O6"/>
    <mergeCell ref="P6:P9"/>
    <mergeCell ref="S7:S9"/>
    <mergeCell ref="K7:K9"/>
    <mergeCell ref="L7:L9"/>
    <mergeCell ref="M7:M9"/>
    <mergeCell ref="N7:N9"/>
    <mergeCell ref="O7:O9"/>
    <mergeCell ref="R7:R9"/>
    <mergeCell ref="Q6:Q9"/>
    <mergeCell ref="R6:S6"/>
    <mergeCell ref="C7:C9"/>
    <mergeCell ref="D7:D9"/>
    <mergeCell ref="E7:E9"/>
  </mergeCells>
  <pageMargins left="0.74791666666666667" right="0.74791666666666667" top="0.98402777777777772" bottom="0.98402777777777772" header="0.51180555555555551" footer="0.51180555555555551"/>
  <pageSetup paperSize="8" scale="73" firstPageNumber="0" orientation="landscape" horizontalDpi="300" verticalDpi="300" r:id="rId7"/>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5:S351"/>
  <sheetViews>
    <sheetView view="pageBreakPreview" zoomScaleNormal="100" zoomScaleSheetLayoutView="100" workbookViewId="0">
      <pane xSplit="2" ySplit="10" topLeftCell="D341" activePane="bottomRight" state="frozen"/>
      <selection pane="topRight" activeCell="C1" sqref="C1"/>
      <selection pane="bottomLeft" activeCell="A11" sqref="A11"/>
      <selection pane="bottomRight" activeCell="N7" sqref="N6:S9"/>
    </sheetView>
  </sheetViews>
  <sheetFormatPr defaultColWidth="8.7109375" defaultRowHeight="12.75" outlineLevelRow="2"/>
  <cols>
    <col min="1" max="1" width="43.85546875" customWidth="1"/>
    <col min="2" max="2" width="6.5703125" customWidth="1"/>
    <col min="3" max="3" width="23.28515625" customWidth="1"/>
    <col min="4" max="4" width="12" customWidth="1"/>
    <col min="5" max="5" width="13" customWidth="1"/>
    <col min="6" max="6" width="23.7109375" customWidth="1"/>
    <col min="7" max="7" width="13.28515625" customWidth="1"/>
    <col min="8" max="8" width="14.140625" customWidth="1"/>
    <col min="9" max="9" width="22.42578125" customWidth="1"/>
    <col min="10" max="10" width="14" customWidth="1"/>
    <col min="11" max="11" width="12.85546875" customWidth="1"/>
    <col min="14" max="14" width="10" customWidth="1"/>
    <col min="15" max="17" width="10.28515625" customWidth="1"/>
    <col min="18" max="18" width="10.5703125" customWidth="1"/>
    <col min="19" max="19" width="10.28515625" customWidth="1"/>
  </cols>
  <sheetData>
    <row r="5" spans="1:19" ht="20.25" customHeight="1">
      <c r="A5" s="305" t="s">
        <v>1</v>
      </c>
      <c r="B5" s="306" t="s">
        <v>2</v>
      </c>
      <c r="C5" s="304" t="s">
        <v>3</v>
      </c>
      <c r="D5" s="304"/>
      <c r="E5" s="304"/>
      <c r="F5" s="304"/>
      <c r="G5" s="304"/>
      <c r="H5" s="304"/>
      <c r="I5" s="304"/>
      <c r="J5" s="304"/>
      <c r="K5" s="304"/>
      <c r="L5" s="304" t="s">
        <v>4</v>
      </c>
      <c r="M5" s="304"/>
      <c r="N5" s="307" t="s">
        <v>5</v>
      </c>
      <c r="O5" s="307"/>
      <c r="P5" s="307"/>
      <c r="Q5" s="307"/>
      <c r="R5" s="307"/>
      <c r="S5" s="307"/>
    </row>
    <row r="6" spans="1:19" ht="23.25" customHeight="1">
      <c r="A6" s="305"/>
      <c r="B6" s="306"/>
      <c r="C6" s="304" t="s">
        <v>6</v>
      </c>
      <c r="D6" s="304"/>
      <c r="E6" s="304"/>
      <c r="F6" s="307" t="s">
        <v>7</v>
      </c>
      <c r="G6" s="307"/>
      <c r="H6" s="307"/>
      <c r="I6" s="304" t="s">
        <v>8</v>
      </c>
      <c r="J6" s="304"/>
      <c r="K6" s="304"/>
      <c r="L6" s="304"/>
      <c r="M6" s="304"/>
      <c r="N6" s="307" t="s">
        <v>513</v>
      </c>
      <c r="O6" s="307"/>
      <c r="P6" s="308" t="s">
        <v>514</v>
      </c>
      <c r="Q6" s="308" t="s">
        <v>515</v>
      </c>
      <c r="R6" s="307" t="s">
        <v>9</v>
      </c>
      <c r="S6" s="307"/>
    </row>
    <row r="7" spans="1:19" ht="12.75" customHeight="1">
      <c r="A7" s="305"/>
      <c r="B7" s="306"/>
      <c r="C7" s="304" t="s">
        <v>10</v>
      </c>
      <c r="D7" s="304" t="s">
        <v>11</v>
      </c>
      <c r="E7" s="304" t="s">
        <v>12</v>
      </c>
      <c r="F7" s="304" t="s">
        <v>10</v>
      </c>
      <c r="G7" s="304" t="s">
        <v>11</v>
      </c>
      <c r="H7" s="304" t="s">
        <v>12</v>
      </c>
      <c r="I7" s="304" t="s">
        <v>10</v>
      </c>
      <c r="J7" s="304" t="s">
        <v>11</v>
      </c>
      <c r="K7" s="304" t="s">
        <v>12</v>
      </c>
      <c r="L7" s="307" t="s">
        <v>13</v>
      </c>
      <c r="M7" s="307" t="s">
        <v>14</v>
      </c>
      <c r="N7" s="307" t="s">
        <v>15</v>
      </c>
      <c r="O7" s="307" t="s">
        <v>16</v>
      </c>
      <c r="P7" s="308"/>
      <c r="Q7" s="308"/>
      <c r="R7" s="307" t="s">
        <v>17</v>
      </c>
      <c r="S7" s="307" t="s">
        <v>516</v>
      </c>
    </row>
    <row r="8" spans="1:19" ht="14.25" customHeight="1">
      <c r="A8" s="305"/>
      <c r="B8" s="306"/>
      <c r="C8" s="304"/>
      <c r="D8" s="304"/>
      <c r="E8" s="304"/>
      <c r="F8" s="304"/>
      <c r="G8" s="304"/>
      <c r="H8" s="304"/>
      <c r="I8" s="304"/>
      <c r="J8" s="304"/>
      <c r="K8" s="304"/>
      <c r="L8" s="307"/>
      <c r="M8" s="307"/>
      <c r="N8" s="307"/>
      <c r="O8" s="307"/>
      <c r="P8" s="308"/>
      <c r="Q8" s="308"/>
      <c r="R8" s="307"/>
      <c r="S8" s="307"/>
    </row>
    <row r="9" spans="1:19" ht="18" customHeight="1">
      <c r="A9" s="305"/>
      <c r="B9" s="306"/>
      <c r="C9" s="304"/>
      <c r="D9" s="304"/>
      <c r="E9" s="304"/>
      <c r="F9" s="304"/>
      <c r="G9" s="304"/>
      <c r="H9" s="304"/>
      <c r="I9" s="304"/>
      <c r="J9" s="304"/>
      <c r="K9" s="304"/>
      <c r="L9" s="307"/>
      <c r="M9" s="307"/>
      <c r="N9" s="307"/>
      <c r="O9" s="307"/>
      <c r="P9" s="308"/>
      <c r="Q9" s="308"/>
      <c r="R9" s="307"/>
      <c r="S9" s="307"/>
    </row>
    <row r="10" spans="1:19">
      <c r="A10" s="43">
        <v>1</v>
      </c>
      <c r="B10" s="43">
        <v>2</v>
      </c>
      <c r="C10" s="42">
        <v>3</v>
      </c>
      <c r="D10" s="44">
        <v>4</v>
      </c>
      <c r="E10" s="44">
        <v>5</v>
      </c>
      <c r="F10" s="44">
        <v>6</v>
      </c>
      <c r="G10" s="44">
        <v>7</v>
      </c>
      <c r="H10" s="44">
        <v>8</v>
      </c>
      <c r="I10" s="44">
        <v>9</v>
      </c>
      <c r="J10" s="44">
        <v>10</v>
      </c>
      <c r="K10" s="44">
        <v>11</v>
      </c>
      <c r="L10" s="44">
        <v>12</v>
      </c>
      <c r="M10" s="44">
        <v>13</v>
      </c>
      <c r="N10" s="44">
        <v>14</v>
      </c>
      <c r="O10" s="44">
        <v>15</v>
      </c>
      <c r="P10" s="44">
        <v>16</v>
      </c>
      <c r="Q10" s="44">
        <v>17</v>
      </c>
      <c r="R10" s="44">
        <v>18</v>
      </c>
      <c r="S10" s="44">
        <v>19</v>
      </c>
    </row>
    <row r="11" spans="1:19" ht="62.25" customHeight="1">
      <c r="A11" s="316" t="s">
        <v>19</v>
      </c>
      <c r="B11" s="311">
        <v>2000</v>
      </c>
      <c r="C11" s="309" t="s">
        <v>20</v>
      </c>
      <c r="D11" s="309" t="s">
        <v>20</v>
      </c>
      <c r="E11" s="309" t="s">
        <v>20</v>
      </c>
      <c r="F11" s="309" t="s">
        <v>20</v>
      </c>
      <c r="G11" s="309" t="s">
        <v>20</v>
      </c>
      <c r="H11" s="309" t="s">
        <v>20</v>
      </c>
      <c r="I11" s="309" t="s">
        <v>20</v>
      </c>
      <c r="J11" s="309" t="s">
        <v>20</v>
      </c>
      <c r="K11" s="309" t="s">
        <v>20</v>
      </c>
      <c r="L11" s="315"/>
      <c r="M11" s="315"/>
      <c r="N11" s="339">
        <f t="shared" ref="N11" si="0">SUM(N13:N57)</f>
        <v>16319412.199999997</v>
      </c>
      <c r="O11" s="339">
        <f t="shared" ref="O11:S11" si="1">SUM(O13:O57)</f>
        <v>16202903.300000003</v>
      </c>
      <c r="P11" s="339">
        <f t="shared" si="1"/>
        <v>19826056.800000001</v>
      </c>
      <c r="Q11" s="339">
        <f t="shared" si="1"/>
        <v>21644441.800000001</v>
      </c>
      <c r="R11" s="339">
        <f t="shared" si="1"/>
        <v>21974874.199999996</v>
      </c>
      <c r="S11" s="339">
        <f t="shared" si="1"/>
        <v>22553089.099999998</v>
      </c>
    </row>
    <row r="12" spans="1:19">
      <c r="A12" s="316"/>
      <c r="B12" s="311"/>
      <c r="C12" s="309"/>
      <c r="D12" s="309"/>
      <c r="E12" s="309"/>
      <c r="F12" s="309"/>
      <c r="G12" s="309"/>
      <c r="H12" s="309"/>
      <c r="I12" s="309"/>
      <c r="J12" s="309"/>
      <c r="K12" s="309"/>
      <c r="L12" s="315"/>
      <c r="M12" s="315"/>
      <c r="N12" s="339"/>
      <c r="O12" s="339"/>
      <c r="P12" s="339"/>
      <c r="Q12" s="339"/>
      <c r="R12" s="339"/>
      <c r="S12" s="339"/>
    </row>
    <row r="13" spans="1:19">
      <c r="A13" s="49"/>
      <c r="B13" s="43"/>
      <c r="C13" s="50"/>
      <c r="D13" s="51"/>
      <c r="E13" s="51"/>
      <c r="F13" s="51"/>
      <c r="G13" s="51"/>
      <c r="H13" s="51"/>
      <c r="I13" s="51"/>
      <c r="J13" s="51"/>
      <c r="K13" s="51"/>
      <c r="L13" s="34" t="s">
        <v>21</v>
      </c>
      <c r="M13" s="34" t="s">
        <v>22</v>
      </c>
      <c r="N13" s="55">
        <f t="shared" ref="N13" si="2">N201</f>
        <v>3971</v>
      </c>
      <c r="O13" s="55">
        <f t="shared" ref="O13:S13" si="3">O201</f>
        <v>3854</v>
      </c>
      <c r="P13" s="55">
        <f t="shared" si="3"/>
        <v>4191.3999999999996</v>
      </c>
      <c r="Q13" s="55">
        <f t="shared" si="3"/>
        <v>0</v>
      </c>
      <c r="R13" s="55">
        <f t="shared" si="3"/>
        <v>0</v>
      </c>
      <c r="S13" s="55">
        <f t="shared" si="3"/>
        <v>0</v>
      </c>
    </row>
    <row r="14" spans="1:19">
      <c r="A14" s="49"/>
      <c r="B14" s="43"/>
      <c r="C14" s="50"/>
      <c r="D14" s="51"/>
      <c r="E14" s="51"/>
      <c r="F14" s="51"/>
      <c r="G14" s="51"/>
      <c r="H14" s="51"/>
      <c r="I14" s="51"/>
      <c r="J14" s="51"/>
      <c r="K14" s="51"/>
      <c r="L14" s="34" t="s">
        <v>21</v>
      </c>
      <c r="M14" s="34" t="s">
        <v>23</v>
      </c>
      <c r="N14" s="55">
        <f t="shared" ref="N14" si="4">N202+N244</f>
        <v>181749.2</v>
      </c>
      <c r="O14" s="55">
        <f t="shared" ref="O14:S14" si="5">O202+O244</f>
        <v>179246</v>
      </c>
      <c r="P14" s="55">
        <f t="shared" si="5"/>
        <v>189133.5</v>
      </c>
      <c r="Q14" s="55">
        <f t="shared" si="5"/>
        <v>208400</v>
      </c>
      <c r="R14" s="55">
        <f t="shared" si="5"/>
        <v>215626.8</v>
      </c>
      <c r="S14" s="55">
        <f t="shared" si="5"/>
        <v>219637.5</v>
      </c>
    </row>
    <row r="15" spans="1:19">
      <c r="A15" s="49"/>
      <c r="B15" s="43"/>
      <c r="C15" s="50"/>
      <c r="D15" s="51"/>
      <c r="E15" s="51"/>
      <c r="F15" s="51"/>
      <c r="G15" s="51"/>
      <c r="H15" s="51"/>
      <c r="I15" s="51"/>
      <c r="J15" s="51"/>
      <c r="K15" s="51"/>
      <c r="L15" s="34" t="s">
        <v>21</v>
      </c>
      <c r="M15" s="34" t="s">
        <v>24</v>
      </c>
      <c r="N15" s="55">
        <f t="shared" ref="N15" si="6">N59+N222+N245</f>
        <v>601540.9</v>
      </c>
      <c r="O15" s="55">
        <f t="shared" ref="O15:S15" si="7">O59+O222+O245</f>
        <v>595246.30000000005</v>
      </c>
      <c r="P15" s="55">
        <f t="shared" si="7"/>
        <v>673078.8</v>
      </c>
      <c r="Q15" s="55">
        <f t="shared" si="7"/>
        <v>709167.6</v>
      </c>
      <c r="R15" s="55">
        <f t="shared" si="7"/>
        <v>742530.7</v>
      </c>
      <c r="S15" s="55">
        <f t="shared" si="7"/>
        <v>767348.8</v>
      </c>
    </row>
    <row r="16" spans="1:19">
      <c r="A16" s="49"/>
      <c r="B16" s="43"/>
      <c r="C16" s="50"/>
      <c r="D16" s="51"/>
      <c r="E16" s="51"/>
      <c r="F16" s="51"/>
      <c r="G16" s="51"/>
      <c r="H16" s="51"/>
      <c r="I16" s="51"/>
      <c r="J16" s="51"/>
      <c r="K16" s="51"/>
      <c r="L16" s="34" t="s">
        <v>21</v>
      </c>
      <c r="M16" s="34" t="s">
        <v>25</v>
      </c>
      <c r="N16" s="90">
        <f t="shared" ref="N16" si="8">N303</f>
        <v>72.599999999999994</v>
      </c>
      <c r="O16" s="55">
        <f t="shared" ref="O16:S16" si="9">O303</f>
        <v>68.900000000000006</v>
      </c>
      <c r="P16" s="90">
        <f t="shared" si="9"/>
        <v>314.3</v>
      </c>
      <c r="Q16" s="55">
        <f t="shared" si="9"/>
        <v>322.60000000000002</v>
      </c>
      <c r="R16" s="55">
        <f t="shared" si="9"/>
        <v>2200.9</v>
      </c>
      <c r="S16" s="55">
        <f t="shared" si="9"/>
        <v>320.60000000000002</v>
      </c>
    </row>
    <row r="17" spans="1:19">
      <c r="A17" s="49"/>
      <c r="B17" s="43"/>
      <c r="C17" s="50"/>
      <c r="D17" s="51"/>
      <c r="E17" s="51"/>
      <c r="F17" s="51"/>
      <c r="G17" s="51"/>
      <c r="H17" s="51"/>
      <c r="I17" s="51"/>
      <c r="J17" s="51"/>
      <c r="K17" s="51"/>
      <c r="L17" s="34" t="s">
        <v>21</v>
      </c>
      <c r="M17" s="34" t="s">
        <v>26</v>
      </c>
      <c r="N17" s="90">
        <f t="shared" ref="N17" si="10">N60+N223+N246</f>
        <v>111069.3</v>
      </c>
      <c r="O17" s="55">
        <f t="shared" ref="O17:S17" si="11">O60+O223+O246</f>
        <v>108889.3</v>
      </c>
      <c r="P17" s="90">
        <f t="shared" si="11"/>
        <v>121232.1</v>
      </c>
      <c r="Q17" s="55">
        <f t="shared" si="11"/>
        <v>123249.1</v>
      </c>
      <c r="R17" s="55">
        <f t="shared" si="11"/>
        <v>127431.7</v>
      </c>
      <c r="S17" s="55">
        <f t="shared" si="11"/>
        <v>131949</v>
      </c>
    </row>
    <row r="18" spans="1:19">
      <c r="A18" s="49"/>
      <c r="B18" s="43"/>
      <c r="C18" s="50"/>
      <c r="D18" s="51"/>
      <c r="E18" s="51"/>
      <c r="F18" s="51"/>
      <c r="G18" s="51"/>
      <c r="H18" s="51"/>
      <c r="I18" s="51"/>
      <c r="J18" s="51"/>
      <c r="K18" s="51"/>
      <c r="L18" s="34" t="s">
        <v>21</v>
      </c>
      <c r="M18" s="34" t="s">
        <v>27</v>
      </c>
      <c r="N18" s="90">
        <f t="shared" ref="N18" si="12">N216</f>
        <v>0</v>
      </c>
      <c r="O18" s="55">
        <f t="shared" ref="O18:S18" si="13">O216</f>
        <v>0</v>
      </c>
      <c r="P18" s="90">
        <f t="shared" si="13"/>
        <v>57699</v>
      </c>
      <c r="Q18" s="55">
        <f t="shared" si="13"/>
        <v>0</v>
      </c>
      <c r="R18" s="55">
        <f t="shared" si="13"/>
        <v>0</v>
      </c>
      <c r="S18" s="55">
        <f t="shared" si="13"/>
        <v>0</v>
      </c>
    </row>
    <row r="19" spans="1:19">
      <c r="A19" s="49"/>
      <c r="B19" s="43"/>
      <c r="C19" s="50"/>
      <c r="D19" s="51"/>
      <c r="E19" s="51"/>
      <c r="F19" s="51"/>
      <c r="G19" s="51"/>
      <c r="H19" s="51"/>
      <c r="I19" s="51"/>
      <c r="J19" s="51"/>
      <c r="K19" s="51"/>
      <c r="L19" s="34" t="s">
        <v>21</v>
      </c>
      <c r="M19" s="34" t="s">
        <v>28</v>
      </c>
      <c r="N19" s="90">
        <f t="shared" ref="N19" si="14">N61</f>
        <v>0</v>
      </c>
      <c r="O19" s="55">
        <f t="shared" ref="O19:P19" si="15">O61</f>
        <v>0</v>
      </c>
      <c r="P19" s="90">
        <f t="shared" si="15"/>
        <v>0</v>
      </c>
      <c r="Q19" s="55">
        <f>Q61+Q247</f>
        <v>154816.70000000001</v>
      </c>
      <c r="R19" s="55">
        <f t="shared" ref="R19:S19" si="16">R61+R247</f>
        <v>183110.5</v>
      </c>
      <c r="S19" s="55">
        <f t="shared" si="16"/>
        <v>190434.9</v>
      </c>
    </row>
    <row r="20" spans="1:19">
      <c r="A20" s="49"/>
      <c r="B20" s="43"/>
      <c r="C20" s="50"/>
      <c r="D20" s="51"/>
      <c r="E20" s="51"/>
      <c r="F20" s="51"/>
      <c r="G20" s="51"/>
      <c r="H20" s="51"/>
      <c r="I20" s="51"/>
      <c r="J20" s="51"/>
      <c r="K20" s="51"/>
      <c r="L20" s="34" t="s">
        <v>21</v>
      </c>
      <c r="M20" s="34" t="s">
        <v>29</v>
      </c>
      <c r="N20" s="55">
        <f t="shared" ref="N20" si="17">N62+N203+N206+N224+N232+N248+N304+N329+N341</f>
        <v>489180.6</v>
      </c>
      <c r="O20" s="55">
        <f t="shared" ref="O20:S20" si="18">O62+O203+O206+O224+O232+O248+O304+O329+O341</f>
        <v>470183.10000000003</v>
      </c>
      <c r="P20" s="231">
        <f t="shared" si="18"/>
        <v>633421.00000000012</v>
      </c>
      <c r="Q20" s="55">
        <f t="shared" si="18"/>
        <v>650879.00000000012</v>
      </c>
      <c r="R20" s="55">
        <f t="shared" si="18"/>
        <v>653242.4</v>
      </c>
      <c r="S20" s="55">
        <f t="shared" si="18"/>
        <v>676067.4</v>
      </c>
    </row>
    <row r="21" spans="1:19">
      <c r="A21" s="49"/>
      <c r="B21" s="43"/>
      <c r="C21" s="50"/>
      <c r="D21" s="51"/>
      <c r="E21" s="51"/>
      <c r="F21" s="51"/>
      <c r="G21" s="51"/>
      <c r="H21" s="51"/>
      <c r="I21" s="51"/>
      <c r="J21" s="51"/>
      <c r="K21" s="51"/>
      <c r="L21" s="34" t="s">
        <v>22</v>
      </c>
      <c r="M21" s="34" t="s">
        <v>23</v>
      </c>
      <c r="N21" s="55">
        <f t="shared" ref="N21" si="19">N249</f>
        <v>13416.7</v>
      </c>
      <c r="O21" s="55">
        <f t="shared" ref="O21:S21" si="20">O249</f>
        <v>13415.6</v>
      </c>
      <c r="P21" s="55">
        <f t="shared" si="20"/>
        <v>19106.400000000001</v>
      </c>
      <c r="Q21" s="55">
        <f t="shared" si="20"/>
        <v>0</v>
      </c>
      <c r="R21" s="55">
        <f t="shared" si="20"/>
        <v>0</v>
      </c>
      <c r="S21" s="55">
        <f t="shared" si="20"/>
        <v>0</v>
      </c>
    </row>
    <row r="22" spans="1:19">
      <c r="A22" s="49"/>
      <c r="B22" s="43"/>
      <c r="C22" s="50"/>
      <c r="D22" s="51"/>
      <c r="E22" s="51"/>
      <c r="F22" s="51"/>
      <c r="G22" s="51"/>
      <c r="H22" s="51"/>
      <c r="I22" s="51"/>
      <c r="J22" s="51"/>
      <c r="K22" s="51"/>
      <c r="L22" s="34" t="s">
        <v>22</v>
      </c>
      <c r="M22" s="34" t="s">
        <v>24</v>
      </c>
      <c r="N22" s="90">
        <f t="shared" ref="N22" si="21">N63</f>
        <v>0</v>
      </c>
      <c r="O22" s="55">
        <f t="shared" ref="O22:S22" si="22">O63</f>
        <v>0</v>
      </c>
      <c r="P22" s="90">
        <f t="shared" si="22"/>
        <v>0</v>
      </c>
      <c r="Q22" s="55">
        <f t="shared" si="22"/>
        <v>0</v>
      </c>
      <c r="R22" s="55">
        <f t="shared" si="22"/>
        <v>0</v>
      </c>
      <c r="S22" s="55">
        <f t="shared" si="22"/>
        <v>0</v>
      </c>
    </row>
    <row r="23" spans="1:19">
      <c r="A23" s="49"/>
      <c r="B23" s="43"/>
      <c r="C23" s="50"/>
      <c r="D23" s="51"/>
      <c r="E23" s="51"/>
      <c r="F23" s="51"/>
      <c r="G23" s="51"/>
      <c r="H23" s="51"/>
      <c r="I23" s="51"/>
      <c r="J23" s="51"/>
      <c r="K23" s="51"/>
      <c r="L23" s="34" t="s">
        <v>23</v>
      </c>
      <c r="M23" s="34" t="s">
        <v>24</v>
      </c>
      <c r="N23" s="90">
        <f t="shared" ref="N23" si="23">N250+N342</f>
        <v>0</v>
      </c>
      <c r="O23" s="90">
        <f t="shared" ref="O23:S23" si="24">O250+O342</f>
        <v>0</v>
      </c>
      <c r="P23" s="90">
        <f t="shared" si="24"/>
        <v>0</v>
      </c>
      <c r="Q23" s="90">
        <f t="shared" si="24"/>
        <v>0</v>
      </c>
      <c r="R23" s="90">
        <f t="shared" si="24"/>
        <v>0</v>
      </c>
      <c r="S23" s="90">
        <f t="shared" si="24"/>
        <v>0</v>
      </c>
    </row>
    <row r="24" spans="1:19">
      <c r="A24" s="49"/>
      <c r="B24" s="43"/>
      <c r="C24" s="50"/>
      <c r="D24" s="51"/>
      <c r="E24" s="51"/>
      <c r="F24" s="51"/>
      <c r="G24" s="51"/>
      <c r="H24" s="51"/>
      <c r="I24" s="51"/>
      <c r="J24" s="51"/>
      <c r="K24" s="51"/>
      <c r="L24" s="34" t="s">
        <v>23</v>
      </c>
      <c r="M24" s="34" t="s">
        <v>30</v>
      </c>
      <c r="N24" s="90">
        <f t="shared" ref="N24" si="25">N64+N233</f>
        <v>0</v>
      </c>
      <c r="O24" s="55">
        <f t="shared" ref="O24:S24" si="26">O64+O233</f>
        <v>0</v>
      </c>
      <c r="P24" s="90">
        <f t="shared" si="26"/>
        <v>0</v>
      </c>
      <c r="Q24" s="55">
        <f t="shared" si="26"/>
        <v>0</v>
      </c>
      <c r="R24" s="55">
        <f t="shared" si="26"/>
        <v>0</v>
      </c>
      <c r="S24" s="55">
        <f t="shared" si="26"/>
        <v>0</v>
      </c>
    </row>
    <row r="25" spans="1:19">
      <c r="A25" s="49"/>
      <c r="B25" s="43"/>
      <c r="C25" s="50"/>
      <c r="D25" s="51"/>
      <c r="E25" s="51"/>
      <c r="F25" s="51"/>
      <c r="G25" s="51"/>
      <c r="H25" s="51"/>
      <c r="I25" s="51"/>
      <c r="J25" s="51"/>
      <c r="K25" s="51"/>
      <c r="L25" s="34" t="s">
        <v>23</v>
      </c>
      <c r="M25" s="34" t="s">
        <v>31</v>
      </c>
      <c r="N25" s="90">
        <f t="shared" ref="N25:P26" si="27">N65</f>
        <v>159704.70000000001</v>
      </c>
      <c r="O25" s="55">
        <f t="shared" ref="O25:O26" si="28">O65</f>
        <v>157282</v>
      </c>
      <c r="P25" s="90">
        <f t="shared" si="27"/>
        <v>163467.20000000001</v>
      </c>
      <c r="Q25" s="55">
        <f t="shared" ref="Q25:Q26" si="29">Q65</f>
        <v>184940.79999999999</v>
      </c>
      <c r="R25" s="55">
        <f t="shared" ref="R25:R26" si="30">R65</f>
        <v>202390.3</v>
      </c>
      <c r="S25" s="55">
        <f t="shared" ref="S25:S26" si="31">S65</f>
        <v>214485.9</v>
      </c>
    </row>
    <row r="26" spans="1:19">
      <c r="A26" s="49"/>
      <c r="B26" s="43"/>
      <c r="C26" s="50"/>
      <c r="D26" s="51"/>
      <c r="E26" s="51"/>
      <c r="F26" s="51"/>
      <c r="G26" s="51"/>
      <c r="H26" s="51"/>
      <c r="I26" s="51"/>
      <c r="J26" s="51"/>
      <c r="K26" s="51"/>
      <c r="L26" s="34" t="s">
        <v>23</v>
      </c>
      <c r="M26" s="34" t="s">
        <v>32</v>
      </c>
      <c r="N26" s="90">
        <f t="shared" si="27"/>
        <v>4730</v>
      </c>
      <c r="O26" s="90">
        <f t="shared" si="28"/>
        <v>4702.8999999999996</v>
      </c>
      <c r="P26" s="90">
        <f t="shared" si="27"/>
        <v>6810.1</v>
      </c>
      <c r="Q26" s="90">
        <f t="shared" si="29"/>
        <v>7593.6</v>
      </c>
      <c r="R26" s="90">
        <f t="shared" si="30"/>
        <v>3640.8</v>
      </c>
      <c r="S26" s="90">
        <f t="shared" si="31"/>
        <v>3640.8</v>
      </c>
    </row>
    <row r="27" spans="1:19">
      <c r="A27" s="49"/>
      <c r="B27" s="43"/>
      <c r="C27" s="50"/>
      <c r="D27" s="51"/>
      <c r="E27" s="51"/>
      <c r="F27" s="51"/>
      <c r="G27" s="51"/>
      <c r="H27" s="51"/>
      <c r="I27" s="51"/>
      <c r="J27" s="51"/>
      <c r="K27" s="51"/>
      <c r="L27" s="34" t="s">
        <v>24</v>
      </c>
      <c r="M27" s="34" t="s">
        <v>21</v>
      </c>
      <c r="N27" s="90">
        <f t="shared" ref="N27" si="32">N251</f>
        <v>10023.5</v>
      </c>
      <c r="O27" s="55">
        <f t="shared" ref="O27:S27" si="33">O251</f>
        <v>10023.5</v>
      </c>
      <c r="P27" s="90">
        <f t="shared" si="33"/>
        <v>14239.1</v>
      </c>
      <c r="Q27" s="55">
        <f t="shared" si="33"/>
        <v>16855.599999999999</v>
      </c>
      <c r="R27" s="55">
        <f t="shared" si="33"/>
        <v>16334.2</v>
      </c>
      <c r="S27" s="55">
        <f t="shared" si="33"/>
        <v>16281.1</v>
      </c>
    </row>
    <row r="28" spans="1:19">
      <c r="A28" s="49"/>
      <c r="B28" s="43"/>
      <c r="C28" s="50"/>
      <c r="D28" s="51"/>
      <c r="E28" s="51"/>
      <c r="F28" s="51"/>
      <c r="G28" s="51"/>
      <c r="H28" s="51"/>
      <c r="I28" s="51"/>
      <c r="J28" s="51"/>
      <c r="K28" s="51"/>
      <c r="L28" s="34" t="s">
        <v>24</v>
      </c>
      <c r="M28" s="34" t="s">
        <v>25</v>
      </c>
      <c r="N28" s="90">
        <f t="shared" ref="N28" si="34">N324</f>
        <v>0</v>
      </c>
      <c r="O28" s="55">
        <f t="shared" ref="O28:S28" si="35">O324</f>
        <v>0</v>
      </c>
      <c r="P28" s="90">
        <f t="shared" si="35"/>
        <v>0</v>
      </c>
      <c r="Q28" s="55">
        <f t="shared" si="35"/>
        <v>0</v>
      </c>
      <c r="R28" s="55">
        <f t="shared" si="35"/>
        <v>0</v>
      </c>
      <c r="S28" s="55">
        <f t="shared" si="35"/>
        <v>0</v>
      </c>
    </row>
    <row r="29" spans="1:19">
      <c r="A29" s="49"/>
      <c r="B29" s="43"/>
      <c r="C29" s="50"/>
      <c r="D29" s="51"/>
      <c r="E29" s="51"/>
      <c r="F29" s="51"/>
      <c r="G29" s="51"/>
      <c r="H29" s="51"/>
      <c r="I29" s="51"/>
      <c r="J29" s="51"/>
      <c r="K29" s="51"/>
      <c r="L29" s="34" t="s">
        <v>24</v>
      </c>
      <c r="M29" s="34" t="s">
        <v>33</v>
      </c>
      <c r="N29" s="90">
        <f t="shared" ref="N29" si="36">N68+N208+N225+N252</f>
        <v>35089.599999999999</v>
      </c>
      <c r="O29" s="55">
        <f t="shared" ref="O29:S29" si="37">O68+O208+O225+O252</f>
        <v>34033.300000000003</v>
      </c>
      <c r="P29" s="90">
        <f t="shared" si="37"/>
        <v>38975.699999999997</v>
      </c>
      <c r="Q29" s="55">
        <f t="shared" si="37"/>
        <v>45104.6</v>
      </c>
      <c r="R29" s="55">
        <f t="shared" si="37"/>
        <v>47236.7</v>
      </c>
      <c r="S29" s="55">
        <f t="shared" si="37"/>
        <v>49126.2</v>
      </c>
    </row>
    <row r="30" spans="1:19">
      <c r="A30" s="49"/>
      <c r="B30" s="43"/>
      <c r="C30" s="50"/>
      <c r="D30" s="51"/>
      <c r="E30" s="51"/>
      <c r="F30" s="51"/>
      <c r="G30" s="51"/>
      <c r="H30" s="51"/>
      <c r="I30" s="51"/>
      <c r="J30" s="51"/>
      <c r="K30" s="51"/>
      <c r="L30" s="34" t="s">
        <v>24</v>
      </c>
      <c r="M30" s="34" t="s">
        <v>30</v>
      </c>
      <c r="N30" s="90">
        <f t="shared" ref="N30" si="38">N69+N209+N253</f>
        <v>166092.1</v>
      </c>
      <c r="O30" s="55">
        <f t="shared" ref="O30:S30" si="39">O69+O209+O253</f>
        <v>160750.20000000001</v>
      </c>
      <c r="P30" s="90">
        <f t="shared" si="39"/>
        <v>212831.2</v>
      </c>
      <c r="Q30" s="55">
        <f t="shared" si="39"/>
        <v>229954.2</v>
      </c>
      <c r="R30" s="55">
        <f t="shared" si="39"/>
        <v>247382.6</v>
      </c>
      <c r="S30" s="55">
        <f t="shared" si="39"/>
        <v>255740.7</v>
      </c>
    </row>
    <row r="31" spans="1:19">
      <c r="A31" s="49"/>
      <c r="B31" s="43"/>
      <c r="C31" s="50"/>
      <c r="D31" s="51"/>
      <c r="E31" s="51"/>
      <c r="F31" s="51"/>
      <c r="G31" s="51"/>
      <c r="H31" s="51"/>
      <c r="I31" s="51"/>
      <c r="J31" s="51"/>
      <c r="K31" s="51"/>
      <c r="L31" s="34" t="s">
        <v>24</v>
      </c>
      <c r="M31" s="34" t="s">
        <v>31</v>
      </c>
      <c r="N31" s="90">
        <f t="shared" ref="N31" si="40">N70+N254</f>
        <v>0</v>
      </c>
      <c r="O31" s="55">
        <f t="shared" ref="O31:S31" si="41">O70+O254</f>
        <v>0</v>
      </c>
      <c r="P31" s="90">
        <f t="shared" si="41"/>
        <v>0</v>
      </c>
      <c r="Q31" s="55">
        <f t="shared" si="41"/>
        <v>0</v>
      </c>
      <c r="R31" s="55">
        <f t="shared" si="41"/>
        <v>0</v>
      </c>
      <c r="S31" s="55">
        <f t="shared" si="41"/>
        <v>0</v>
      </c>
    </row>
    <row r="32" spans="1:19">
      <c r="A32" s="49"/>
      <c r="B32" s="43"/>
      <c r="C32" s="50"/>
      <c r="D32" s="51"/>
      <c r="E32" s="51"/>
      <c r="F32" s="51"/>
      <c r="G32" s="51"/>
      <c r="H32" s="51"/>
      <c r="I32" s="51"/>
      <c r="J32" s="51"/>
      <c r="K32" s="51"/>
      <c r="L32" s="34" t="s">
        <v>24</v>
      </c>
      <c r="M32" s="34" t="s">
        <v>34</v>
      </c>
      <c r="N32" s="90">
        <f t="shared" ref="N32" si="42">N71+N210+N226+N234+N255+N280</f>
        <v>164972.79999999999</v>
      </c>
      <c r="O32" s="90">
        <f t="shared" ref="O32:S32" si="43">O71+O210+O226+O234+O255+O280</f>
        <v>160497.70000000001</v>
      </c>
      <c r="P32" s="90">
        <f t="shared" si="43"/>
        <v>115527.9</v>
      </c>
      <c r="Q32" s="90">
        <f t="shared" si="43"/>
        <v>126807.90000000001</v>
      </c>
      <c r="R32" s="90">
        <f t="shared" si="43"/>
        <v>126726.90000000001</v>
      </c>
      <c r="S32" s="90">
        <f t="shared" si="43"/>
        <v>131252.40000000002</v>
      </c>
    </row>
    <row r="33" spans="1:19">
      <c r="A33" s="49"/>
      <c r="B33" s="43"/>
      <c r="C33" s="50"/>
      <c r="D33" s="51"/>
      <c r="E33" s="51"/>
      <c r="F33" s="51"/>
      <c r="G33" s="51"/>
      <c r="H33" s="51"/>
      <c r="I33" s="51"/>
      <c r="J33" s="51"/>
      <c r="K33" s="51"/>
      <c r="L33" s="34" t="s">
        <v>25</v>
      </c>
      <c r="M33" s="34" t="s">
        <v>21</v>
      </c>
      <c r="N33" s="90">
        <f t="shared" ref="N33" si="44">N72+N256</f>
        <v>0</v>
      </c>
      <c r="O33" s="55">
        <f t="shared" ref="O33:S34" si="45">O72+O256</f>
        <v>0</v>
      </c>
      <c r="P33" s="90">
        <f t="shared" si="45"/>
        <v>0</v>
      </c>
      <c r="Q33" s="55">
        <f t="shared" si="45"/>
        <v>0</v>
      </c>
      <c r="R33" s="55">
        <f t="shared" si="45"/>
        <v>0</v>
      </c>
      <c r="S33" s="55">
        <f t="shared" si="45"/>
        <v>0</v>
      </c>
    </row>
    <row r="34" spans="1:19">
      <c r="A34" s="49"/>
      <c r="B34" s="43"/>
      <c r="C34" s="50"/>
      <c r="D34" s="51"/>
      <c r="E34" s="51"/>
      <c r="F34" s="51"/>
      <c r="G34" s="51"/>
      <c r="H34" s="51"/>
      <c r="I34" s="51"/>
      <c r="J34" s="51"/>
      <c r="K34" s="51"/>
      <c r="L34" s="34" t="s">
        <v>25</v>
      </c>
      <c r="M34" s="34" t="s">
        <v>22</v>
      </c>
      <c r="N34" s="90">
        <f t="shared" ref="N34" si="46">N73+N257</f>
        <v>0</v>
      </c>
      <c r="O34" s="55">
        <f t="shared" si="45"/>
        <v>0</v>
      </c>
      <c r="P34" s="90">
        <f t="shared" si="45"/>
        <v>0</v>
      </c>
      <c r="Q34" s="55">
        <f t="shared" si="45"/>
        <v>0</v>
      </c>
      <c r="R34" s="55">
        <f t="shared" si="45"/>
        <v>0</v>
      </c>
      <c r="S34" s="55">
        <f t="shared" si="45"/>
        <v>0</v>
      </c>
    </row>
    <row r="35" spans="1:19">
      <c r="A35" s="49"/>
      <c r="B35" s="43"/>
      <c r="C35" s="50"/>
      <c r="D35" s="51"/>
      <c r="E35" s="51"/>
      <c r="F35" s="51"/>
      <c r="G35" s="51"/>
      <c r="H35" s="51"/>
      <c r="I35" s="51"/>
      <c r="J35" s="51"/>
      <c r="K35" s="51"/>
      <c r="L35" s="34" t="s">
        <v>25</v>
      </c>
      <c r="M35" s="34" t="s">
        <v>23</v>
      </c>
      <c r="N35" s="55">
        <f t="shared" ref="N35" si="47">N74+N207+N258</f>
        <v>687850.9</v>
      </c>
      <c r="O35" s="55">
        <f t="shared" ref="O35:S35" si="48">O74+O207+O258</f>
        <v>679343.8</v>
      </c>
      <c r="P35" s="55">
        <f>P74+P207+P258</f>
        <v>771294.4</v>
      </c>
      <c r="Q35" s="55">
        <f t="shared" si="48"/>
        <v>802042.8</v>
      </c>
      <c r="R35" s="55">
        <f t="shared" si="48"/>
        <v>825084.1</v>
      </c>
      <c r="S35" s="55">
        <f t="shared" si="48"/>
        <v>850920.2</v>
      </c>
    </row>
    <row r="36" spans="1:19">
      <c r="A36" s="49"/>
      <c r="B36" s="43"/>
      <c r="C36" s="50"/>
      <c r="D36" s="51"/>
      <c r="E36" s="51"/>
      <c r="F36" s="51"/>
      <c r="G36" s="51"/>
      <c r="H36" s="51"/>
      <c r="I36" s="51"/>
      <c r="J36" s="51"/>
      <c r="K36" s="51"/>
      <c r="L36" s="34" t="s">
        <v>25</v>
      </c>
      <c r="M36" s="34" t="s">
        <v>25</v>
      </c>
      <c r="N36" s="55">
        <f t="shared" ref="N36" si="49">N75+N211+N227+N235+N259</f>
        <v>121307</v>
      </c>
      <c r="O36" s="55">
        <f t="shared" ref="O36:S36" si="50">O75+O211+O227+O235+O259</f>
        <v>119988.2</v>
      </c>
      <c r="P36" s="55">
        <f t="shared" si="50"/>
        <v>137273.5</v>
      </c>
      <c r="Q36" s="55">
        <f t="shared" si="50"/>
        <v>158116.9</v>
      </c>
      <c r="R36" s="55">
        <f t="shared" si="50"/>
        <v>162806.9</v>
      </c>
      <c r="S36" s="55">
        <f t="shared" si="50"/>
        <v>169170.2</v>
      </c>
    </row>
    <row r="37" spans="1:19">
      <c r="A37" s="49"/>
      <c r="B37" s="43"/>
      <c r="C37" s="50"/>
      <c r="D37" s="51"/>
      <c r="E37" s="51"/>
      <c r="F37" s="51"/>
      <c r="G37" s="51"/>
      <c r="H37" s="51"/>
      <c r="I37" s="51"/>
      <c r="J37" s="51"/>
      <c r="K37" s="51"/>
      <c r="L37" s="34" t="s">
        <v>26</v>
      </c>
      <c r="M37" s="34" t="s">
        <v>22</v>
      </c>
      <c r="N37" s="90">
        <f t="shared" ref="N37:P39" si="51">N76</f>
        <v>0</v>
      </c>
      <c r="O37" s="55">
        <f t="shared" ref="O37:O39" si="52">O76</f>
        <v>0</v>
      </c>
      <c r="P37" s="90">
        <f t="shared" si="51"/>
        <v>0</v>
      </c>
      <c r="Q37" s="55">
        <f t="shared" ref="Q37:Q39" si="53">Q76</f>
        <v>0</v>
      </c>
      <c r="R37" s="55">
        <f t="shared" ref="R37:R39" si="54">R76</f>
        <v>0</v>
      </c>
      <c r="S37" s="55">
        <f t="shared" ref="S37:S39" si="55">S76</f>
        <v>0</v>
      </c>
    </row>
    <row r="38" spans="1:19">
      <c r="A38" s="49"/>
      <c r="B38" s="43"/>
      <c r="C38" s="50"/>
      <c r="D38" s="51"/>
      <c r="E38" s="51"/>
      <c r="F38" s="51"/>
      <c r="G38" s="51"/>
      <c r="H38" s="51"/>
      <c r="I38" s="51"/>
      <c r="J38" s="51"/>
      <c r="K38" s="51"/>
      <c r="L38" s="34" t="s">
        <v>26</v>
      </c>
      <c r="M38" s="34" t="s">
        <v>23</v>
      </c>
      <c r="N38" s="90">
        <f t="shared" si="51"/>
        <v>0</v>
      </c>
      <c r="O38" s="55">
        <f t="shared" si="52"/>
        <v>0</v>
      </c>
      <c r="P38" s="90">
        <f t="shared" si="51"/>
        <v>0</v>
      </c>
      <c r="Q38" s="55">
        <f t="shared" si="53"/>
        <v>0</v>
      </c>
      <c r="R38" s="55">
        <f t="shared" si="54"/>
        <v>0</v>
      </c>
      <c r="S38" s="55">
        <f t="shared" si="55"/>
        <v>0</v>
      </c>
    </row>
    <row r="39" spans="1:19">
      <c r="A39" s="49"/>
      <c r="B39" s="43"/>
      <c r="C39" s="50"/>
      <c r="D39" s="51"/>
      <c r="E39" s="51"/>
      <c r="F39" s="51"/>
      <c r="G39" s="51"/>
      <c r="H39" s="51"/>
      <c r="I39" s="51"/>
      <c r="J39" s="51"/>
      <c r="K39" s="51"/>
      <c r="L39" s="34" t="s">
        <v>26</v>
      </c>
      <c r="M39" s="34" t="s">
        <v>25</v>
      </c>
      <c r="N39" s="90">
        <f t="shared" si="51"/>
        <v>0</v>
      </c>
      <c r="O39" s="90">
        <f t="shared" si="52"/>
        <v>0</v>
      </c>
      <c r="P39" s="90">
        <f t="shared" si="51"/>
        <v>0</v>
      </c>
      <c r="Q39" s="90">
        <f t="shared" si="53"/>
        <v>0</v>
      </c>
      <c r="R39" s="90">
        <f t="shared" si="54"/>
        <v>0</v>
      </c>
      <c r="S39" s="90">
        <f t="shared" si="55"/>
        <v>0</v>
      </c>
    </row>
    <row r="40" spans="1:19">
      <c r="A40" s="49"/>
      <c r="B40" s="43"/>
      <c r="C40" s="50"/>
      <c r="D40" s="51"/>
      <c r="E40" s="51"/>
      <c r="F40" s="51"/>
      <c r="G40" s="51"/>
      <c r="H40" s="51"/>
      <c r="I40" s="51"/>
      <c r="J40" s="51"/>
      <c r="K40" s="51"/>
      <c r="L40" s="34" t="s">
        <v>27</v>
      </c>
      <c r="M40" s="34" t="s">
        <v>21</v>
      </c>
      <c r="N40" s="90">
        <f t="shared" ref="N40:O40" si="56">N79+N236+N260+N309+N317+N320+N337</f>
        <v>4244114.8000000007</v>
      </c>
      <c r="O40" s="90">
        <f t="shared" si="56"/>
        <v>4233227.7</v>
      </c>
      <c r="P40" s="90">
        <f>P79+P236+P260+P309+P317+P320+P337</f>
        <v>5077058.2</v>
      </c>
      <c r="Q40" s="90">
        <f t="shared" ref="Q40:S40" si="57">Q79+Q236+Q260+Q309+Q317+Q320+Q337</f>
        <v>5090019</v>
      </c>
      <c r="R40" s="90">
        <f t="shared" si="57"/>
        <v>5523302.1000000006</v>
      </c>
      <c r="S40" s="90">
        <f t="shared" si="57"/>
        <v>5951582.2000000002</v>
      </c>
    </row>
    <row r="41" spans="1:19">
      <c r="A41" s="49"/>
      <c r="B41" s="43"/>
      <c r="C41" s="50"/>
      <c r="D41" s="51"/>
      <c r="E41" s="51"/>
      <c r="F41" s="51"/>
      <c r="G41" s="51"/>
      <c r="H41" s="51"/>
      <c r="I41" s="51"/>
      <c r="J41" s="51"/>
      <c r="K41" s="51"/>
      <c r="L41" s="34" t="s">
        <v>27</v>
      </c>
      <c r="M41" s="34" t="s">
        <v>22</v>
      </c>
      <c r="N41" s="90">
        <f t="shared" ref="N41" si="58">N80+N237+N261+N310+N318+N321+N326+N305+N336</f>
        <v>6054482.7999999998</v>
      </c>
      <c r="O41" s="90">
        <f t="shared" ref="O41:S41" si="59">O80+O237+O261+O310+O318+O321+O326+O305+O336</f>
        <v>6023655.3000000007</v>
      </c>
      <c r="P41" s="90">
        <f t="shared" si="59"/>
        <v>7928438.2000000002</v>
      </c>
      <c r="Q41" s="90">
        <f t="shared" si="59"/>
        <v>8666493.7999999989</v>
      </c>
      <c r="R41" s="90">
        <f t="shared" si="59"/>
        <v>8388441.4000000004</v>
      </c>
      <c r="S41" s="90">
        <f t="shared" si="59"/>
        <v>8340848.7999999998</v>
      </c>
    </row>
    <row r="42" spans="1:19">
      <c r="A42" s="49"/>
      <c r="B42" s="43"/>
      <c r="C42" s="50"/>
      <c r="D42" s="51"/>
      <c r="E42" s="51"/>
      <c r="F42" s="51"/>
      <c r="G42" s="51"/>
      <c r="H42" s="51"/>
      <c r="I42" s="51"/>
      <c r="J42" s="51"/>
      <c r="K42" s="51"/>
      <c r="L42" s="34" t="s">
        <v>27</v>
      </c>
      <c r="M42" s="34" t="s">
        <v>23</v>
      </c>
      <c r="N42" s="90">
        <f t="shared" ref="N42" si="60">N81+N238+N262+N311+N322</f>
        <v>891153.9</v>
      </c>
      <c r="O42" s="55">
        <f t="shared" ref="O42:S42" si="61">O81+O238+O262+O311+O322</f>
        <v>887646.9</v>
      </c>
      <c r="P42" s="90">
        <f t="shared" si="61"/>
        <v>1064142.5</v>
      </c>
      <c r="Q42" s="55">
        <f t="shared" si="61"/>
        <v>1384923.9</v>
      </c>
      <c r="R42" s="55">
        <f t="shared" si="61"/>
        <v>1505312.0999999999</v>
      </c>
      <c r="S42" s="55">
        <f t="shared" si="61"/>
        <v>1603824.0999999999</v>
      </c>
    </row>
    <row r="43" spans="1:19">
      <c r="A43" s="49"/>
      <c r="B43" s="43"/>
      <c r="C43" s="50"/>
      <c r="D43" s="51"/>
      <c r="E43" s="51"/>
      <c r="F43" s="51"/>
      <c r="G43" s="51"/>
      <c r="H43" s="51"/>
      <c r="I43" s="51"/>
      <c r="J43" s="51"/>
      <c r="K43" s="51"/>
      <c r="L43" s="34" t="s">
        <v>27</v>
      </c>
      <c r="M43" s="34" t="s">
        <v>25</v>
      </c>
      <c r="N43" s="90">
        <f t="shared" ref="N43" si="62">N228</f>
        <v>1147.5</v>
      </c>
      <c r="O43" s="55">
        <f t="shared" ref="O43:S43" si="63">O228</f>
        <v>1040.5</v>
      </c>
      <c r="P43" s="90">
        <f t="shared" si="63"/>
        <v>636.29999999999995</v>
      </c>
      <c r="Q43" s="55">
        <f t="shared" si="63"/>
        <v>1534.7</v>
      </c>
      <c r="R43" s="55">
        <f t="shared" si="63"/>
        <v>1536.2</v>
      </c>
      <c r="S43" s="55">
        <f t="shared" si="63"/>
        <v>1537.7</v>
      </c>
    </row>
    <row r="44" spans="1:19">
      <c r="A44" s="49"/>
      <c r="B44" s="43"/>
      <c r="C44" s="50"/>
      <c r="D44" s="51"/>
      <c r="E44" s="51"/>
      <c r="F44" s="51"/>
      <c r="G44" s="51"/>
      <c r="H44" s="51"/>
      <c r="I44" s="51"/>
      <c r="J44" s="51"/>
      <c r="K44" s="51"/>
      <c r="L44" s="34" t="s">
        <v>27</v>
      </c>
      <c r="M44" s="34" t="s">
        <v>27</v>
      </c>
      <c r="N44" s="90">
        <f>N82+СВОД!N263+N312+N333</f>
        <v>117859.6</v>
      </c>
      <c r="O44" s="55">
        <f>O82+O263+O312+O333</f>
        <v>117508.4</v>
      </c>
      <c r="P44" s="90">
        <f>P82+СВОД!P263+P312+P333</f>
        <v>187217.2</v>
      </c>
      <c r="Q44" s="55">
        <f>Q82+Q263+Q312</f>
        <v>139205.79999999999</v>
      </c>
      <c r="R44" s="55">
        <f>R82+R263+R312</f>
        <v>142251.9</v>
      </c>
      <c r="S44" s="55">
        <f>S82+S263+S312</f>
        <v>146561.70000000001</v>
      </c>
    </row>
    <row r="45" spans="1:19">
      <c r="A45" s="49"/>
      <c r="B45" s="43"/>
      <c r="C45" s="50"/>
      <c r="D45" s="51"/>
      <c r="E45" s="51"/>
      <c r="F45" s="51"/>
      <c r="G45" s="51"/>
      <c r="H45" s="51"/>
      <c r="I45" s="51"/>
      <c r="J45" s="51"/>
      <c r="K45" s="51"/>
      <c r="L45" s="34" t="s">
        <v>27</v>
      </c>
      <c r="M45" s="34" t="s">
        <v>30</v>
      </c>
      <c r="N45" s="90">
        <f t="shared" ref="N45:S45" si="64">N83+N229+N239+N264+N313+N334</f>
        <v>673176.5</v>
      </c>
      <c r="O45" s="90">
        <f t="shared" si="64"/>
        <v>668337.99999999988</v>
      </c>
      <c r="P45" s="90">
        <f t="shared" si="64"/>
        <v>558986</v>
      </c>
      <c r="Q45" s="55">
        <f t="shared" si="64"/>
        <v>911588.39999999991</v>
      </c>
      <c r="R45" s="55">
        <f t="shared" si="64"/>
        <v>830445.9</v>
      </c>
      <c r="S45" s="55">
        <f t="shared" si="64"/>
        <v>716075.29999999993</v>
      </c>
    </row>
    <row r="46" spans="1:19">
      <c r="A46" s="49"/>
      <c r="B46" s="43"/>
      <c r="C46" s="50"/>
      <c r="D46" s="51"/>
      <c r="E46" s="51"/>
      <c r="F46" s="51"/>
      <c r="G46" s="51"/>
      <c r="H46" s="51"/>
      <c r="I46" s="51"/>
      <c r="J46" s="51"/>
      <c r="K46" s="51"/>
      <c r="L46" s="34" t="s">
        <v>33</v>
      </c>
      <c r="M46" s="34" t="s">
        <v>21</v>
      </c>
      <c r="N46" s="90">
        <f t="shared" ref="N46" si="65">N84+N240+N265+N273+N307</f>
        <v>746356.9</v>
      </c>
      <c r="O46" s="55">
        <f t="shared" ref="O46:S46" si="66">O84+O240+O265+O273+O307</f>
        <v>746191.79999999993</v>
      </c>
      <c r="P46" s="90">
        <f t="shared" si="66"/>
        <v>897355.9</v>
      </c>
      <c r="Q46" s="55">
        <f t="shared" si="66"/>
        <v>973075.59999999986</v>
      </c>
      <c r="R46" s="55">
        <f t="shared" si="66"/>
        <v>1013477.7</v>
      </c>
      <c r="S46" s="55">
        <f t="shared" si="66"/>
        <v>1073376.3999999999</v>
      </c>
    </row>
    <row r="47" spans="1:19">
      <c r="A47" s="49"/>
      <c r="B47" s="43"/>
      <c r="C47" s="50"/>
      <c r="D47" s="51"/>
      <c r="E47" s="51"/>
      <c r="F47" s="51"/>
      <c r="G47" s="51"/>
      <c r="H47" s="51"/>
      <c r="I47" s="51"/>
      <c r="J47" s="51"/>
      <c r="K47" s="51"/>
      <c r="L47" s="34" t="s">
        <v>33</v>
      </c>
      <c r="M47" s="34" t="s">
        <v>24</v>
      </c>
      <c r="N47" s="90">
        <f t="shared" ref="N47" si="67">N85+N230+N266</f>
        <v>20138.5</v>
      </c>
      <c r="O47" s="55">
        <f t="shared" ref="O47:S47" si="68">O85+O230+O266</f>
        <v>20089.8</v>
      </c>
      <c r="P47" s="90">
        <f t="shared" si="68"/>
        <v>22919.7</v>
      </c>
      <c r="Q47" s="55">
        <f t="shared" si="68"/>
        <v>23245.5</v>
      </c>
      <c r="R47" s="55">
        <f t="shared" si="68"/>
        <v>24180.7</v>
      </c>
      <c r="S47" s="55">
        <f t="shared" si="68"/>
        <v>25040.2</v>
      </c>
    </row>
    <row r="48" spans="1:19">
      <c r="A48" s="49"/>
      <c r="B48" s="43"/>
      <c r="C48" s="50"/>
      <c r="D48" s="51"/>
      <c r="E48" s="51"/>
      <c r="F48" s="51"/>
      <c r="G48" s="51"/>
      <c r="H48" s="51"/>
      <c r="I48" s="51"/>
      <c r="J48" s="51"/>
      <c r="K48" s="51"/>
      <c r="L48" s="34" t="s">
        <v>31</v>
      </c>
      <c r="M48" s="34" t="s">
        <v>21</v>
      </c>
      <c r="N48" s="90">
        <f t="shared" ref="N48" si="69">N267</f>
        <v>32702</v>
      </c>
      <c r="O48" s="55">
        <f t="shared" ref="O48:S48" si="70">O267</f>
        <v>32364</v>
      </c>
      <c r="P48" s="90">
        <f t="shared" si="70"/>
        <v>33800</v>
      </c>
      <c r="Q48" s="55">
        <f t="shared" si="70"/>
        <v>35002</v>
      </c>
      <c r="R48" s="55">
        <f t="shared" si="70"/>
        <v>35002</v>
      </c>
      <c r="S48" s="55">
        <f t="shared" si="70"/>
        <v>35002</v>
      </c>
    </row>
    <row r="49" spans="1:19">
      <c r="A49" s="49"/>
      <c r="B49" s="43"/>
      <c r="C49" s="50"/>
      <c r="D49" s="51"/>
      <c r="E49" s="51"/>
      <c r="F49" s="51"/>
      <c r="G49" s="51"/>
      <c r="H49" s="51"/>
      <c r="I49" s="51"/>
      <c r="J49" s="51"/>
      <c r="K49" s="51"/>
      <c r="L49" s="34" t="s">
        <v>31</v>
      </c>
      <c r="M49" s="34" t="s">
        <v>23</v>
      </c>
      <c r="N49" s="90">
        <f t="shared" ref="N49" si="71">N86+N268+N295+N296+N297+N323</f>
        <v>36477.199999999997</v>
      </c>
      <c r="O49" s="55">
        <f t="shared" ref="O49:S49" si="72">O86+O268+O295+O296+O297+O323</f>
        <v>36293.199999999997</v>
      </c>
      <c r="P49" s="90">
        <f t="shared" si="72"/>
        <v>41812.6</v>
      </c>
      <c r="Q49" s="55">
        <f t="shared" si="72"/>
        <v>42693.8</v>
      </c>
      <c r="R49" s="55">
        <f t="shared" si="72"/>
        <v>44881.9</v>
      </c>
      <c r="S49" s="55">
        <f t="shared" si="72"/>
        <v>47676.6</v>
      </c>
    </row>
    <row r="50" spans="1:19">
      <c r="A50" s="49"/>
      <c r="B50" s="43"/>
      <c r="C50" s="50"/>
      <c r="D50" s="51"/>
      <c r="E50" s="51"/>
      <c r="F50" s="51"/>
      <c r="G50" s="51"/>
      <c r="H50" s="51"/>
      <c r="I50" s="51"/>
      <c r="J50" s="51"/>
      <c r="K50" s="51"/>
      <c r="L50" s="34" t="s">
        <v>31</v>
      </c>
      <c r="M50" s="34" t="s">
        <v>24</v>
      </c>
      <c r="N50" s="90">
        <f t="shared" ref="N50" si="73">N306+N298+N327+N331</f>
        <v>75767.599999999991</v>
      </c>
      <c r="O50" s="90">
        <f t="shared" ref="O50:S50" si="74">O306+O298+O327+O331</f>
        <v>64957.500000000007</v>
      </c>
      <c r="P50" s="90">
        <f t="shared" si="74"/>
        <v>103438.50000000001</v>
      </c>
      <c r="Q50" s="90">
        <f t="shared" si="74"/>
        <v>82579.499999999985</v>
      </c>
      <c r="R50" s="90">
        <f t="shared" si="74"/>
        <v>81619.499999999985</v>
      </c>
      <c r="S50" s="90">
        <f t="shared" si="74"/>
        <v>82164.800000000003</v>
      </c>
    </row>
    <row r="51" spans="1:19">
      <c r="A51" s="49"/>
      <c r="B51" s="43"/>
      <c r="C51" s="50"/>
      <c r="D51" s="51"/>
      <c r="E51" s="51"/>
      <c r="F51" s="51"/>
      <c r="G51" s="51"/>
      <c r="H51" s="51"/>
      <c r="I51" s="51"/>
      <c r="J51" s="51"/>
      <c r="K51" s="51"/>
      <c r="L51" s="34" t="s">
        <v>28</v>
      </c>
      <c r="M51" s="34" t="s">
        <v>21</v>
      </c>
      <c r="N51" s="90">
        <f t="shared" ref="N51" si="75">N87</f>
        <v>0</v>
      </c>
      <c r="O51" s="90">
        <f t="shared" ref="O51:P51" si="76">O87</f>
        <v>0</v>
      </c>
      <c r="P51" s="90">
        <f t="shared" si="76"/>
        <v>11581.1</v>
      </c>
      <c r="Q51" s="90">
        <f>Q87+Q314</f>
        <v>15304.6</v>
      </c>
      <c r="R51" s="90">
        <f>R87+R314</f>
        <v>15913</v>
      </c>
      <c r="S51" s="90">
        <f>S87+S314</f>
        <v>16545.400000000001</v>
      </c>
    </row>
    <row r="52" spans="1:19">
      <c r="A52" s="49"/>
      <c r="B52" s="43"/>
      <c r="C52" s="50"/>
      <c r="D52" s="51"/>
      <c r="E52" s="51"/>
      <c r="F52" s="51"/>
      <c r="G52" s="51"/>
      <c r="H52" s="51"/>
      <c r="I52" s="51"/>
      <c r="J52" s="51"/>
      <c r="K52" s="51"/>
      <c r="L52" s="34" t="s">
        <v>28</v>
      </c>
      <c r="M52" s="34" t="s">
        <v>22</v>
      </c>
      <c r="N52" s="90">
        <f t="shared" ref="N52" si="77">N88+N241+N269</f>
        <v>196290.1</v>
      </c>
      <c r="O52" s="55">
        <f t="shared" ref="O52:S52" si="78">O88+O241+O269</f>
        <v>196289.4</v>
      </c>
      <c r="P52" s="90">
        <f t="shared" si="78"/>
        <v>187945.7</v>
      </c>
      <c r="Q52" s="55">
        <f t="shared" si="78"/>
        <v>189315.1</v>
      </c>
      <c r="R52" s="55">
        <f t="shared" si="78"/>
        <v>195162.6</v>
      </c>
      <c r="S52" s="55">
        <f t="shared" si="78"/>
        <v>199230.8</v>
      </c>
    </row>
    <row r="53" spans="1:19">
      <c r="A53" s="49"/>
      <c r="B53" s="43"/>
      <c r="C53" s="50"/>
      <c r="D53" s="51"/>
      <c r="E53" s="51"/>
      <c r="F53" s="51"/>
      <c r="G53" s="51"/>
      <c r="H53" s="51"/>
      <c r="I53" s="51"/>
      <c r="J53" s="51"/>
      <c r="K53" s="51"/>
      <c r="L53" s="34" t="s">
        <v>28</v>
      </c>
      <c r="M53" s="34" t="s">
        <v>23</v>
      </c>
      <c r="N53" s="90">
        <f>N89+N242+N315</f>
        <v>461773.69999999995</v>
      </c>
      <c r="O53" s="90">
        <f>O89+O242+O315</f>
        <v>460753.5</v>
      </c>
      <c r="P53" s="90">
        <f>P89+P242+P315</f>
        <v>528916.80000000005</v>
      </c>
      <c r="Q53" s="90">
        <f>Q89+Q242+Q315</f>
        <v>647609.5</v>
      </c>
      <c r="R53" s="90">
        <f t="shared" ref="R53:S53" si="79">R89+R242+R315</f>
        <v>592909.69999999995</v>
      </c>
      <c r="S53" s="90">
        <f t="shared" si="79"/>
        <v>611641.69999999995</v>
      </c>
    </row>
    <row r="54" spans="1:19">
      <c r="A54" s="49"/>
      <c r="B54" s="43"/>
      <c r="C54" s="50"/>
      <c r="D54" s="51"/>
      <c r="E54" s="51"/>
      <c r="F54" s="51"/>
      <c r="G54" s="51"/>
      <c r="H54" s="51"/>
      <c r="I54" s="51"/>
      <c r="J54" s="51"/>
      <c r="K54" s="51"/>
      <c r="L54" s="34" t="s">
        <v>28</v>
      </c>
      <c r="M54" s="34" t="s">
        <v>25</v>
      </c>
      <c r="N54" s="90">
        <f t="shared" ref="N54" si="80">N270</f>
        <v>17200.2</v>
      </c>
      <c r="O54" s="55">
        <f t="shared" ref="O54:S54" si="81">O270</f>
        <v>17022.5</v>
      </c>
      <c r="P54" s="90">
        <f t="shared" si="81"/>
        <v>23212.5</v>
      </c>
      <c r="Q54" s="55">
        <f t="shared" si="81"/>
        <v>23599.200000000001</v>
      </c>
      <c r="R54" s="55">
        <f t="shared" si="81"/>
        <v>24692</v>
      </c>
      <c r="S54" s="55">
        <f t="shared" si="81"/>
        <v>25605.7</v>
      </c>
    </row>
    <row r="55" spans="1:19">
      <c r="A55" s="49"/>
      <c r="B55" s="43"/>
      <c r="C55" s="50"/>
      <c r="D55" s="51"/>
      <c r="E55" s="51"/>
      <c r="F55" s="51"/>
      <c r="G55" s="51"/>
      <c r="H55" s="51"/>
      <c r="I55" s="51"/>
      <c r="J55" s="51"/>
      <c r="K55" s="51"/>
      <c r="L55" s="34" t="s">
        <v>34</v>
      </c>
      <c r="M55" s="34" t="s">
        <v>22</v>
      </c>
      <c r="N55" s="55">
        <f t="shared" ref="N55" si="82">N219</f>
        <v>0</v>
      </c>
      <c r="O55" s="55">
        <f t="shared" ref="O55:S55" si="83">O219</f>
        <v>0</v>
      </c>
      <c r="P55" s="55">
        <f t="shared" si="83"/>
        <v>0</v>
      </c>
      <c r="Q55" s="55">
        <f t="shared" si="83"/>
        <v>0</v>
      </c>
      <c r="R55" s="55">
        <f t="shared" si="83"/>
        <v>0</v>
      </c>
      <c r="S55" s="55">
        <f t="shared" si="83"/>
        <v>0</v>
      </c>
    </row>
    <row r="56" spans="1:19">
      <c r="A56" s="49"/>
      <c r="B56" s="43"/>
      <c r="C56" s="50"/>
      <c r="D56" s="51"/>
      <c r="E56" s="51"/>
      <c r="F56" s="51"/>
      <c r="G56" s="51"/>
      <c r="H56" s="51"/>
      <c r="I56" s="51"/>
      <c r="J56" s="51"/>
      <c r="K56" s="51"/>
      <c r="L56" s="34" t="s">
        <v>29</v>
      </c>
      <c r="M56" s="34" t="s">
        <v>21</v>
      </c>
      <c r="N56" s="55">
        <f t="shared" ref="N56" si="84">N300</f>
        <v>0</v>
      </c>
      <c r="O56" s="55">
        <f t="shared" ref="O56:S56" si="85">O300</f>
        <v>0</v>
      </c>
      <c r="P56" s="55">
        <f t="shared" si="85"/>
        <v>0</v>
      </c>
      <c r="Q56" s="55">
        <f t="shared" si="85"/>
        <v>0</v>
      </c>
      <c r="R56" s="55">
        <f t="shared" si="85"/>
        <v>0</v>
      </c>
      <c r="S56" s="55">
        <f t="shared" si="85"/>
        <v>0</v>
      </c>
    </row>
    <row r="57" spans="1:19">
      <c r="A57" s="49"/>
      <c r="B57" s="43"/>
      <c r="C57" s="50"/>
      <c r="D57" s="51"/>
      <c r="E57" s="51"/>
      <c r="F57" s="51"/>
      <c r="G57" s="51"/>
      <c r="H57" s="51"/>
      <c r="I57" s="51"/>
      <c r="J57" s="51"/>
      <c r="K57" s="51"/>
      <c r="L57" s="34" t="s">
        <v>32</v>
      </c>
      <c r="M57" s="34" t="s">
        <v>23</v>
      </c>
      <c r="N57" s="55">
        <f t="shared" ref="N57" si="86">N345</f>
        <v>0</v>
      </c>
      <c r="O57" s="55">
        <f t="shared" ref="O57:S57" si="87">O345</f>
        <v>0</v>
      </c>
      <c r="P57" s="55">
        <f t="shared" si="87"/>
        <v>0</v>
      </c>
      <c r="Q57" s="55">
        <f t="shared" si="87"/>
        <v>0</v>
      </c>
      <c r="R57" s="55">
        <f t="shared" si="87"/>
        <v>0</v>
      </c>
      <c r="S57" s="55">
        <f t="shared" si="87"/>
        <v>0</v>
      </c>
    </row>
    <row r="58" spans="1:19" ht="45">
      <c r="A58" s="54" t="s">
        <v>35</v>
      </c>
      <c r="B58" s="45">
        <v>2001</v>
      </c>
      <c r="C58" s="46" t="s">
        <v>20</v>
      </c>
      <c r="D58" s="46" t="s">
        <v>20</v>
      </c>
      <c r="E58" s="46" t="s">
        <v>20</v>
      </c>
      <c r="F58" s="46" t="s">
        <v>20</v>
      </c>
      <c r="G58" s="46" t="s">
        <v>20</v>
      </c>
      <c r="H58" s="46" t="s">
        <v>20</v>
      </c>
      <c r="I58" s="46" t="s">
        <v>20</v>
      </c>
      <c r="J58" s="46" t="s">
        <v>20</v>
      </c>
      <c r="K58" s="46" t="s">
        <v>20</v>
      </c>
      <c r="L58" s="51"/>
      <c r="M58" s="51"/>
      <c r="N58" s="90">
        <f t="shared" ref="N58" si="88">SUM(N59:N89)</f>
        <v>6153291.3000000007</v>
      </c>
      <c r="O58" s="90">
        <f t="shared" ref="O58:S58" si="89">SUM(O59:O89)</f>
        <v>6127068.6000000006</v>
      </c>
      <c r="P58" s="90">
        <f t="shared" si="89"/>
        <v>7292170.6999999993</v>
      </c>
      <c r="Q58" s="90">
        <f t="shared" si="89"/>
        <v>7808352.8999999994</v>
      </c>
      <c r="R58" s="90">
        <f t="shared" si="89"/>
        <v>7317840.2999999998</v>
      </c>
      <c r="S58" s="90">
        <f t="shared" si="89"/>
        <v>6818916.3999999985</v>
      </c>
    </row>
    <row r="59" spans="1:19">
      <c r="A59" s="54"/>
      <c r="B59" s="45"/>
      <c r="C59" s="57"/>
      <c r="D59" s="57"/>
      <c r="E59" s="57"/>
      <c r="F59" s="57"/>
      <c r="G59" s="57"/>
      <c r="H59" s="57"/>
      <c r="I59" s="57"/>
      <c r="J59" s="57"/>
      <c r="K59" s="57"/>
      <c r="L59" s="58" t="s">
        <v>21</v>
      </c>
      <c r="M59" s="58" t="s">
        <v>24</v>
      </c>
      <c r="N59" s="90">
        <f t="shared" ref="N59" si="90">N197</f>
        <v>0</v>
      </c>
      <c r="O59" s="90">
        <f t="shared" ref="O59:S59" si="91">O197</f>
        <v>0</v>
      </c>
      <c r="P59" s="90">
        <f t="shared" si="91"/>
        <v>0</v>
      </c>
      <c r="Q59" s="90">
        <f t="shared" si="91"/>
        <v>0</v>
      </c>
      <c r="R59" s="90">
        <f t="shared" si="91"/>
        <v>0</v>
      </c>
      <c r="S59" s="90">
        <f t="shared" si="91"/>
        <v>0</v>
      </c>
    </row>
    <row r="60" spans="1:19">
      <c r="A60" s="54"/>
      <c r="B60" s="59"/>
      <c r="C60" s="60"/>
      <c r="D60" s="60"/>
      <c r="E60" s="60"/>
      <c r="F60" s="60"/>
      <c r="G60" s="60"/>
      <c r="H60" s="60"/>
      <c r="I60" s="60"/>
      <c r="J60" s="60"/>
      <c r="K60" s="60"/>
      <c r="L60" s="58" t="s">
        <v>21</v>
      </c>
      <c r="M60" s="58" t="s">
        <v>26</v>
      </c>
      <c r="N60" s="90">
        <v>0</v>
      </c>
      <c r="O60" s="55">
        <v>0</v>
      </c>
      <c r="P60" s="90">
        <v>0</v>
      </c>
      <c r="Q60" s="55">
        <v>0</v>
      </c>
      <c r="R60" s="55">
        <v>0</v>
      </c>
      <c r="S60" s="55">
        <v>0</v>
      </c>
    </row>
    <row r="61" spans="1:19">
      <c r="A61" s="54"/>
      <c r="B61" s="59"/>
      <c r="C61" s="50"/>
      <c r="D61" s="51"/>
      <c r="E61" s="51"/>
      <c r="F61" s="51"/>
      <c r="G61" s="51"/>
      <c r="H61" s="51"/>
      <c r="I61" s="51"/>
      <c r="J61" s="51"/>
      <c r="K61" s="51"/>
      <c r="L61" s="34" t="s">
        <v>21</v>
      </c>
      <c r="M61" s="34" t="s">
        <v>28</v>
      </c>
      <c r="N61" s="90">
        <f t="shared" ref="N61" si="92">N114</f>
        <v>0</v>
      </c>
      <c r="O61" s="55">
        <f t="shared" ref="O61:S61" si="93">O114</f>
        <v>0</v>
      </c>
      <c r="P61" s="90">
        <f t="shared" si="93"/>
        <v>0</v>
      </c>
      <c r="Q61" s="55">
        <f t="shared" si="93"/>
        <v>0</v>
      </c>
      <c r="R61" s="55">
        <f t="shared" si="93"/>
        <v>0</v>
      </c>
      <c r="S61" s="55">
        <f t="shared" si="93"/>
        <v>0</v>
      </c>
    </row>
    <row r="62" spans="1:19">
      <c r="A62" s="54"/>
      <c r="B62" s="59"/>
      <c r="C62" s="50"/>
      <c r="D62" s="51"/>
      <c r="E62" s="51"/>
      <c r="F62" s="51"/>
      <c r="G62" s="51"/>
      <c r="H62" s="51"/>
      <c r="I62" s="51"/>
      <c r="J62" s="51"/>
      <c r="K62" s="51"/>
      <c r="L62" s="34" t="s">
        <v>21</v>
      </c>
      <c r="M62" s="34" t="s">
        <v>29</v>
      </c>
      <c r="N62" s="90">
        <f t="shared" ref="N62:S62" si="94">N94+N115+N108+N144+N155+N157+N168+N182+N189+N105</f>
        <v>40386.5</v>
      </c>
      <c r="O62" s="90">
        <f t="shared" si="94"/>
        <v>39775</v>
      </c>
      <c r="P62" s="90">
        <f t="shared" si="94"/>
        <v>46696</v>
      </c>
      <c r="Q62" s="90">
        <f t="shared" si="94"/>
        <v>53700.4</v>
      </c>
      <c r="R62" s="90">
        <f t="shared" si="94"/>
        <v>55031.4</v>
      </c>
      <c r="S62" s="90">
        <f t="shared" si="94"/>
        <v>56805.7</v>
      </c>
    </row>
    <row r="63" spans="1:19">
      <c r="A63" s="54"/>
      <c r="B63" s="59"/>
      <c r="C63" s="50"/>
      <c r="D63" s="51"/>
      <c r="E63" s="51"/>
      <c r="F63" s="51"/>
      <c r="G63" s="51"/>
      <c r="H63" s="51"/>
      <c r="I63" s="51"/>
      <c r="J63" s="51"/>
      <c r="K63" s="51"/>
      <c r="L63" s="34" t="s">
        <v>22</v>
      </c>
      <c r="M63" s="34" t="s">
        <v>24</v>
      </c>
      <c r="N63" s="90">
        <v>0</v>
      </c>
      <c r="O63" s="90">
        <v>0</v>
      </c>
      <c r="P63" s="90">
        <v>0</v>
      </c>
      <c r="Q63" s="90">
        <v>0</v>
      </c>
      <c r="R63" s="90">
        <v>0</v>
      </c>
      <c r="S63" s="90">
        <v>0</v>
      </c>
    </row>
    <row r="64" spans="1:19">
      <c r="A64" s="54"/>
      <c r="B64" s="59"/>
      <c r="C64" s="50"/>
      <c r="D64" s="51"/>
      <c r="E64" s="51"/>
      <c r="F64" s="51"/>
      <c r="G64" s="51"/>
      <c r="H64" s="51"/>
      <c r="I64" s="51"/>
      <c r="J64" s="51"/>
      <c r="K64" s="51"/>
      <c r="L64" s="34" t="s">
        <v>23</v>
      </c>
      <c r="M64" s="34" t="s">
        <v>30</v>
      </c>
      <c r="N64" s="90">
        <f t="shared" ref="N64" si="95">N116+N174+N179+N171</f>
        <v>0</v>
      </c>
      <c r="O64" s="90">
        <f t="shared" ref="O64:S64" si="96">O116+O174+O179+O171</f>
        <v>0</v>
      </c>
      <c r="P64" s="90">
        <f t="shared" si="96"/>
        <v>0</v>
      </c>
      <c r="Q64" s="90">
        <f t="shared" si="96"/>
        <v>0</v>
      </c>
      <c r="R64" s="90">
        <f t="shared" si="96"/>
        <v>0</v>
      </c>
      <c r="S64" s="90">
        <f t="shared" si="96"/>
        <v>0</v>
      </c>
    </row>
    <row r="65" spans="1:19">
      <c r="A65" s="54"/>
      <c r="B65" s="59"/>
      <c r="C65" s="50"/>
      <c r="D65" s="51"/>
      <c r="E65" s="51"/>
      <c r="F65" s="51"/>
      <c r="G65" s="51"/>
      <c r="H65" s="51"/>
      <c r="I65" s="51"/>
      <c r="J65" s="51"/>
      <c r="K65" s="51"/>
      <c r="L65" s="34" t="s">
        <v>23</v>
      </c>
      <c r="M65" s="34" t="s">
        <v>31</v>
      </c>
      <c r="N65" s="90">
        <f t="shared" ref="N65" si="97">N175+N117+N172+N180+N133</f>
        <v>159704.70000000001</v>
      </c>
      <c r="O65" s="90">
        <f t="shared" ref="O65:S65" si="98">O175+O117+O172+O180+O133</f>
        <v>157282</v>
      </c>
      <c r="P65" s="90">
        <f t="shared" si="98"/>
        <v>163467.20000000001</v>
      </c>
      <c r="Q65" s="90">
        <f t="shared" si="98"/>
        <v>184940.79999999999</v>
      </c>
      <c r="R65" s="90">
        <f t="shared" si="98"/>
        <v>202390.3</v>
      </c>
      <c r="S65" s="90">
        <f t="shared" si="98"/>
        <v>214485.9</v>
      </c>
    </row>
    <row r="66" spans="1:19">
      <c r="A66" s="54"/>
      <c r="B66" s="59"/>
      <c r="C66" s="50"/>
      <c r="D66" s="51"/>
      <c r="E66" s="51"/>
      <c r="F66" s="51"/>
      <c r="G66" s="51"/>
      <c r="H66" s="51"/>
      <c r="I66" s="51"/>
      <c r="J66" s="51"/>
      <c r="K66" s="51"/>
      <c r="L66" s="34" t="s">
        <v>23</v>
      </c>
      <c r="M66" s="34" t="s">
        <v>32</v>
      </c>
      <c r="N66" s="90">
        <f t="shared" ref="N66" si="99">N109+N130</f>
        <v>4730</v>
      </c>
      <c r="O66" s="90">
        <f t="shared" ref="O66:S66" si="100">O109+O130</f>
        <v>4702.8999999999996</v>
      </c>
      <c r="P66" s="90">
        <f>P109+P130</f>
        <v>6810.1</v>
      </c>
      <c r="Q66" s="90">
        <f t="shared" si="100"/>
        <v>7593.6</v>
      </c>
      <c r="R66" s="90">
        <f t="shared" si="100"/>
        <v>3640.8</v>
      </c>
      <c r="S66" s="90">
        <f t="shared" si="100"/>
        <v>3640.8</v>
      </c>
    </row>
    <row r="67" spans="1:19">
      <c r="A67" s="151"/>
      <c r="B67" s="152"/>
      <c r="C67" s="50"/>
      <c r="D67" s="51"/>
      <c r="E67" s="51"/>
      <c r="F67" s="51"/>
      <c r="G67" s="51"/>
      <c r="H67" s="51"/>
      <c r="I67" s="51"/>
      <c r="J67" s="51"/>
      <c r="K67" s="51"/>
      <c r="L67" s="148" t="s">
        <v>24</v>
      </c>
      <c r="M67" s="148" t="s">
        <v>25</v>
      </c>
      <c r="N67" s="90">
        <f t="shared" ref="N67:S67" si="101">N166+N162+N95</f>
        <v>0</v>
      </c>
      <c r="O67" s="90">
        <f t="shared" si="101"/>
        <v>0</v>
      </c>
      <c r="P67" s="90">
        <f t="shared" si="101"/>
        <v>0</v>
      </c>
      <c r="Q67" s="90">
        <f t="shared" si="101"/>
        <v>0</v>
      </c>
      <c r="R67" s="90">
        <f t="shared" si="101"/>
        <v>0</v>
      </c>
      <c r="S67" s="90">
        <f t="shared" si="101"/>
        <v>0</v>
      </c>
    </row>
    <row r="68" spans="1:19">
      <c r="A68" s="54"/>
      <c r="B68" s="59"/>
      <c r="C68" s="50"/>
      <c r="D68" s="51"/>
      <c r="E68" s="51"/>
      <c r="F68" s="51"/>
      <c r="G68" s="51"/>
      <c r="H68" s="51"/>
      <c r="I68" s="51"/>
      <c r="J68" s="51"/>
      <c r="K68" s="51"/>
      <c r="L68" s="34" t="s">
        <v>24</v>
      </c>
      <c r="M68" s="34" t="s">
        <v>33</v>
      </c>
      <c r="N68" s="90">
        <f t="shared" ref="N68" si="102">N106</f>
        <v>0</v>
      </c>
      <c r="O68" s="90">
        <f t="shared" ref="O68:S68" si="103">O106</f>
        <v>0</v>
      </c>
      <c r="P68" s="90">
        <f t="shared" si="103"/>
        <v>0</v>
      </c>
      <c r="Q68" s="90">
        <f t="shared" si="103"/>
        <v>0</v>
      </c>
      <c r="R68" s="90">
        <f t="shared" si="103"/>
        <v>0</v>
      </c>
      <c r="S68" s="90">
        <f t="shared" si="103"/>
        <v>0</v>
      </c>
    </row>
    <row r="69" spans="1:19">
      <c r="A69" s="54"/>
      <c r="B69" s="59"/>
      <c r="C69" s="50"/>
      <c r="D69" s="51"/>
      <c r="E69" s="51"/>
      <c r="F69" s="51"/>
      <c r="G69" s="51"/>
      <c r="H69" s="51"/>
      <c r="I69" s="51"/>
      <c r="J69" s="51"/>
      <c r="K69" s="51"/>
      <c r="L69" s="34" t="s">
        <v>24</v>
      </c>
      <c r="M69" s="34" t="s">
        <v>30</v>
      </c>
      <c r="N69" s="90">
        <f t="shared" ref="N69" si="104">N100+N119</f>
        <v>0</v>
      </c>
      <c r="O69" s="55">
        <f t="shared" ref="O69:S69" si="105">O100+O119</f>
        <v>0</v>
      </c>
      <c r="P69" s="90">
        <f t="shared" si="105"/>
        <v>0</v>
      </c>
      <c r="Q69" s="55">
        <f t="shared" si="105"/>
        <v>0</v>
      </c>
      <c r="R69" s="55">
        <f t="shared" si="105"/>
        <v>0</v>
      </c>
      <c r="S69" s="55">
        <f t="shared" si="105"/>
        <v>0</v>
      </c>
    </row>
    <row r="70" spans="1:19">
      <c r="A70" s="54"/>
      <c r="B70" s="59"/>
      <c r="C70" s="50"/>
      <c r="D70" s="51"/>
      <c r="E70" s="51"/>
      <c r="F70" s="51"/>
      <c r="G70" s="51"/>
      <c r="H70" s="51"/>
      <c r="I70" s="51"/>
      <c r="J70" s="51"/>
      <c r="K70" s="51"/>
      <c r="L70" s="34" t="s">
        <v>24</v>
      </c>
      <c r="M70" s="34" t="s">
        <v>31</v>
      </c>
      <c r="N70" s="90">
        <v>0</v>
      </c>
      <c r="O70" s="55">
        <v>0</v>
      </c>
      <c r="P70" s="90">
        <v>0</v>
      </c>
      <c r="Q70" s="55">
        <v>0</v>
      </c>
      <c r="R70" s="55">
        <v>0</v>
      </c>
      <c r="S70" s="55">
        <v>0</v>
      </c>
    </row>
    <row r="71" spans="1:19">
      <c r="A71" s="54"/>
      <c r="B71" s="59"/>
      <c r="C71" s="50"/>
      <c r="D71" s="51"/>
      <c r="E71" s="51"/>
      <c r="F71" s="51"/>
      <c r="G71" s="51"/>
      <c r="H71" s="51"/>
      <c r="I71" s="51"/>
      <c r="J71" s="51"/>
      <c r="K71" s="51"/>
      <c r="L71" s="34" t="s">
        <v>24</v>
      </c>
      <c r="M71" s="34" t="s">
        <v>34</v>
      </c>
      <c r="N71" s="90">
        <f t="shared" ref="N71:S71" si="106">N110+N165+N183+N96</f>
        <v>2565</v>
      </c>
      <c r="O71" s="90">
        <f t="shared" si="106"/>
        <v>2505.5</v>
      </c>
      <c r="P71" s="90">
        <f t="shared" si="106"/>
        <v>2509.5</v>
      </c>
      <c r="Q71" s="90">
        <f t="shared" si="106"/>
        <v>5980</v>
      </c>
      <c r="R71" s="90">
        <f t="shared" si="106"/>
        <v>5980</v>
      </c>
      <c r="S71" s="90">
        <f t="shared" si="106"/>
        <v>5980</v>
      </c>
    </row>
    <row r="72" spans="1:19">
      <c r="A72" s="54"/>
      <c r="B72" s="59"/>
      <c r="C72" s="50"/>
      <c r="D72" s="51"/>
      <c r="E72" s="51"/>
      <c r="F72" s="51"/>
      <c r="G72" s="51"/>
      <c r="H72" s="51"/>
      <c r="I72" s="51"/>
      <c r="J72" s="51"/>
      <c r="K72" s="51"/>
      <c r="L72" s="34" t="s">
        <v>25</v>
      </c>
      <c r="M72" s="34" t="s">
        <v>21</v>
      </c>
      <c r="N72" s="90">
        <f t="shared" ref="N72" si="107">N102+N120</f>
        <v>0</v>
      </c>
      <c r="O72" s="55">
        <f t="shared" ref="O72:S72" si="108">O102+O120</f>
        <v>0</v>
      </c>
      <c r="P72" s="90">
        <f t="shared" si="108"/>
        <v>0</v>
      </c>
      <c r="Q72" s="55">
        <f t="shared" si="108"/>
        <v>0</v>
      </c>
      <c r="R72" s="55">
        <f t="shared" si="108"/>
        <v>0</v>
      </c>
      <c r="S72" s="55">
        <f t="shared" si="108"/>
        <v>0</v>
      </c>
    </row>
    <row r="73" spans="1:19">
      <c r="A73" s="54"/>
      <c r="B73" s="59"/>
      <c r="C73" s="50"/>
      <c r="D73" s="51"/>
      <c r="E73" s="51"/>
      <c r="F73" s="51"/>
      <c r="G73" s="51"/>
      <c r="H73" s="51"/>
      <c r="I73" s="51"/>
      <c r="J73" s="51"/>
      <c r="K73" s="51"/>
      <c r="L73" s="34" t="s">
        <v>25</v>
      </c>
      <c r="M73" s="34" t="s">
        <v>22</v>
      </c>
      <c r="N73" s="90">
        <f t="shared" ref="N73" si="109">N97+N103+N121</f>
        <v>0</v>
      </c>
      <c r="O73" s="55">
        <f t="shared" ref="O73:S73" si="110">O97+O103+O121</f>
        <v>0</v>
      </c>
      <c r="P73" s="90">
        <f t="shared" si="110"/>
        <v>0</v>
      </c>
      <c r="Q73" s="55">
        <f t="shared" si="110"/>
        <v>0</v>
      </c>
      <c r="R73" s="55">
        <f t="shared" si="110"/>
        <v>0</v>
      </c>
      <c r="S73" s="55">
        <f t="shared" si="110"/>
        <v>0</v>
      </c>
    </row>
    <row r="74" spans="1:19">
      <c r="A74" s="54"/>
      <c r="B74" s="59"/>
      <c r="C74" s="50"/>
      <c r="D74" s="51"/>
      <c r="E74" s="51"/>
      <c r="F74" s="51"/>
      <c r="G74" s="51"/>
      <c r="H74" s="51"/>
      <c r="I74" s="51"/>
      <c r="J74" s="51"/>
      <c r="K74" s="51"/>
      <c r="L74" s="34" t="s">
        <v>25</v>
      </c>
      <c r="M74" s="34" t="s">
        <v>23</v>
      </c>
      <c r="N74" s="90">
        <f t="shared" ref="N74" si="111">N158+N163+N122</f>
        <v>0</v>
      </c>
      <c r="O74" s="90">
        <f t="shared" ref="O74:S74" si="112">O158+O163+O122</f>
        <v>0</v>
      </c>
      <c r="P74" s="90">
        <f t="shared" si="112"/>
        <v>0</v>
      </c>
      <c r="Q74" s="90">
        <f t="shared" si="112"/>
        <v>0</v>
      </c>
      <c r="R74" s="90">
        <f t="shared" si="112"/>
        <v>0</v>
      </c>
      <c r="S74" s="90">
        <f t="shared" si="112"/>
        <v>0</v>
      </c>
    </row>
    <row r="75" spans="1:19">
      <c r="A75" s="54"/>
      <c r="B75" s="59"/>
      <c r="C75" s="50"/>
      <c r="D75" s="51"/>
      <c r="E75" s="51"/>
      <c r="F75" s="51"/>
      <c r="G75" s="51"/>
      <c r="H75" s="51"/>
      <c r="I75" s="51"/>
      <c r="J75" s="51"/>
      <c r="K75" s="51"/>
      <c r="L75" s="34" t="s">
        <v>25</v>
      </c>
      <c r="M75" s="34" t="s">
        <v>25</v>
      </c>
      <c r="N75" s="90">
        <f t="shared" ref="N75" si="113">N164</f>
        <v>86558.3</v>
      </c>
      <c r="O75" s="90">
        <f t="shared" ref="O75:S75" si="114">O164</f>
        <v>85700.4</v>
      </c>
      <c r="P75" s="90">
        <f t="shared" si="114"/>
        <v>98469.5</v>
      </c>
      <c r="Q75" s="90">
        <f t="shared" si="114"/>
        <v>113794</v>
      </c>
      <c r="R75" s="90">
        <f t="shared" si="114"/>
        <v>115552.2</v>
      </c>
      <c r="S75" s="90">
        <f t="shared" si="114"/>
        <v>121460</v>
      </c>
    </row>
    <row r="76" spans="1:19">
      <c r="A76" s="54"/>
      <c r="B76" s="59"/>
      <c r="C76" s="50"/>
      <c r="D76" s="51"/>
      <c r="E76" s="51"/>
      <c r="F76" s="51"/>
      <c r="G76" s="51"/>
      <c r="H76" s="51"/>
      <c r="I76" s="51"/>
      <c r="J76" s="51"/>
      <c r="K76" s="51"/>
      <c r="L76" s="34" t="s">
        <v>26</v>
      </c>
      <c r="M76" s="34" t="s">
        <v>22</v>
      </c>
      <c r="N76" s="90">
        <f t="shared" ref="N76" si="115">N123</f>
        <v>0</v>
      </c>
      <c r="O76" s="55">
        <f t="shared" ref="O76:S76" si="116">O123</f>
        <v>0</v>
      </c>
      <c r="P76" s="90">
        <f t="shared" si="116"/>
        <v>0</v>
      </c>
      <c r="Q76" s="55">
        <f t="shared" si="116"/>
        <v>0</v>
      </c>
      <c r="R76" s="55">
        <f t="shared" si="116"/>
        <v>0</v>
      </c>
      <c r="S76" s="55">
        <f t="shared" si="116"/>
        <v>0</v>
      </c>
    </row>
    <row r="77" spans="1:19">
      <c r="A77" s="54"/>
      <c r="B77" s="59"/>
      <c r="C77" s="50"/>
      <c r="D77" s="51"/>
      <c r="E77" s="51"/>
      <c r="F77" s="51"/>
      <c r="G77" s="51"/>
      <c r="H77" s="51"/>
      <c r="I77" s="51"/>
      <c r="J77" s="51"/>
      <c r="K77" s="51"/>
      <c r="L77" s="34" t="s">
        <v>26</v>
      </c>
      <c r="M77" s="34" t="s">
        <v>23</v>
      </c>
      <c r="N77" s="90">
        <f t="shared" ref="N77" si="117">N135</f>
        <v>0</v>
      </c>
      <c r="O77" s="55">
        <f t="shared" ref="O77:S77" si="118">O135</f>
        <v>0</v>
      </c>
      <c r="P77" s="90">
        <f t="shared" si="118"/>
        <v>0</v>
      </c>
      <c r="Q77" s="55">
        <f t="shared" si="118"/>
        <v>0</v>
      </c>
      <c r="R77" s="55">
        <f t="shared" si="118"/>
        <v>0</v>
      </c>
      <c r="S77" s="55">
        <f t="shared" si="118"/>
        <v>0</v>
      </c>
    </row>
    <row r="78" spans="1:19">
      <c r="A78" s="54"/>
      <c r="B78" s="59"/>
      <c r="C78" s="50"/>
      <c r="D78" s="51"/>
      <c r="E78" s="51"/>
      <c r="F78" s="51"/>
      <c r="G78" s="51"/>
      <c r="H78" s="51"/>
      <c r="I78" s="51"/>
      <c r="J78" s="51"/>
      <c r="K78" s="51"/>
      <c r="L78" s="34" t="s">
        <v>26</v>
      </c>
      <c r="M78" s="34" t="s">
        <v>25</v>
      </c>
      <c r="N78" s="90"/>
      <c r="O78" s="90"/>
      <c r="P78" s="90"/>
      <c r="Q78" s="90"/>
      <c r="R78" s="90"/>
      <c r="S78" s="90"/>
    </row>
    <row r="79" spans="1:19">
      <c r="A79" s="54"/>
      <c r="B79" s="59"/>
      <c r="C79" s="50"/>
      <c r="D79" s="51"/>
      <c r="E79" s="51"/>
      <c r="F79" s="51"/>
      <c r="G79" s="51"/>
      <c r="H79" s="51"/>
      <c r="I79" s="51"/>
      <c r="J79" s="51"/>
      <c r="K79" s="51"/>
      <c r="L79" s="34" t="s">
        <v>27</v>
      </c>
      <c r="M79" s="34" t="s">
        <v>21</v>
      </c>
      <c r="N79" s="90">
        <f t="shared" ref="N79" si="119">N138</f>
        <v>1116029.3999999999</v>
      </c>
      <c r="O79" s="55">
        <f t="shared" ref="O79:S79" si="120">O138</f>
        <v>1113150.8999999999</v>
      </c>
      <c r="P79" s="90">
        <f t="shared" si="120"/>
        <v>1193547.5</v>
      </c>
      <c r="Q79" s="55">
        <f t="shared" si="120"/>
        <v>1166132.8999999999</v>
      </c>
      <c r="R79" s="55">
        <f t="shared" si="120"/>
        <v>1260366.2</v>
      </c>
      <c r="S79" s="55">
        <f t="shared" si="120"/>
        <v>1298703</v>
      </c>
    </row>
    <row r="80" spans="1:19">
      <c r="A80" s="54"/>
      <c r="B80" s="59"/>
      <c r="C80" s="50"/>
      <c r="D80" s="51"/>
      <c r="E80" s="51"/>
      <c r="F80" s="51"/>
      <c r="G80" s="51"/>
      <c r="H80" s="51"/>
      <c r="I80" s="51"/>
      <c r="J80" s="51"/>
      <c r="K80" s="51"/>
      <c r="L80" s="34" t="s">
        <v>27</v>
      </c>
      <c r="M80" s="34" t="s">
        <v>22</v>
      </c>
      <c r="N80" s="90">
        <f t="shared" ref="N80" si="121">N126+N139</f>
        <v>1838526.6</v>
      </c>
      <c r="O80" s="55">
        <f t="shared" ref="O80:S80" si="122">O126+O139</f>
        <v>1824683.7</v>
      </c>
      <c r="P80" s="90">
        <f t="shared" si="122"/>
        <v>2565541.4</v>
      </c>
      <c r="Q80" s="55">
        <f t="shared" si="122"/>
        <v>2501294.2000000002</v>
      </c>
      <c r="R80" s="55">
        <f t="shared" si="122"/>
        <v>1890615.1</v>
      </c>
      <c r="S80" s="55">
        <f t="shared" si="122"/>
        <v>1305017.8999999999</v>
      </c>
    </row>
    <row r="81" spans="1:19">
      <c r="A81" s="54"/>
      <c r="B81" s="59"/>
      <c r="C81" s="50"/>
      <c r="D81" s="51"/>
      <c r="E81" s="51"/>
      <c r="F81" s="51"/>
      <c r="G81" s="51"/>
      <c r="H81" s="51"/>
      <c r="I81" s="51"/>
      <c r="J81" s="51"/>
      <c r="K81" s="51"/>
      <c r="L81" s="34" t="s">
        <v>27</v>
      </c>
      <c r="M81" s="34" t="s">
        <v>23</v>
      </c>
      <c r="N81" s="90">
        <f t="shared" ref="N81" si="123">N140</f>
        <v>792258.7</v>
      </c>
      <c r="O81" s="55">
        <f t="shared" ref="O81:S81" si="124">O140</f>
        <v>791882.8</v>
      </c>
      <c r="P81" s="90">
        <f t="shared" si="124"/>
        <v>938939.8</v>
      </c>
      <c r="Q81" s="55">
        <f t="shared" si="124"/>
        <v>1013563.9</v>
      </c>
      <c r="R81" s="55">
        <f t="shared" si="124"/>
        <v>1112576.8999999999</v>
      </c>
      <c r="S81" s="55">
        <f t="shared" si="124"/>
        <v>1174248.3</v>
      </c>
    </row>
    <row r="82" spans="1:19">
      <c r="A82" s="54"/>
      <c r="B82" s="59"/>
      <c r="C82" s="50"/>
      <c r="D82" s="51"/>
      <c r="E82" s="51"/>
      <c r="F82" s="51"/>
      <c r="G82" s="51"/>
      <c r="H82" s="51"/>
      <c r="I82" s="51"/>
      <c r="J82" s="51"/>
      <c r="K82" s="51"/>
      <c r="L82" s="34" t="s">
        <v>27</v>
      </c>
      <c r="M82" s="34" t="s">
        <v>27</v>
      </c>
      <c r="N82" s="90">
        <f t="shared" ref="N82" si="125">N127+N141+N184+N190</f>
        <v>117774.40000000001</v>
      </c>
      <c r="O82" s="55">
        <f t="shared" ref="O82:S82" si="126">O127+O141+O184+O190</f>
        <v>117473.2</v>
      </c>
      <c r="P82" s="90">
        <f t="shared" si="126"/>
        <v>187180.1</v>
      </c>
      <c r="Q82" s="55">
        <f t="shared" si="126"/>
        <v>139098.79999999999</v>
      </c>
      <c r="R82" s="55">
        <f t="shared" si="126"/>
        <v>142140.6</v>
      </c>
      <c r="S82" s="55">
        <f t="shared" si="126"/>
        <v>146446</v>
      </c>
    </row>
    <row r="83" spans="1:19">
      <c r="A83" s="54"/>
      <c r="B83" s="59"/>
      <c r="C83" s="50"/>
      <c r="D83" s="51"/>
      <c r="E83" s="51"/>
      <c r="F83" s="51"/>
      <c r="G83" s="51"/>
      <c r="H83" s="51"/>
      <c r="I83" s="51"/>
      <c r="J83" s="51"/>
      <c r="K83" s="51"/>
      <c r="L83" s="34" t="s">
        <v>27</v>
      </c>
      <c r="M83" s="34" t="s">
        <v>30</v>
      </c>
      <c r="N83" s="90">
        <f t="shared" ref="N83" si="127">N111+N142+N191</f>
        <v>634689.30000000005</v>
      </c>
      <c r="O83" s="55">
        <f t="shared" ref="O83:S83" si="128">O111+O142+O191</f>
        <v>629886.19999999995</v>
      </c>
      <c r="P83" s="90">
        <f t="shared" si="128"/>
        <v>516760.3</v>
      </c>
      <c r="Q83" s="55">
        <f t="shared" si="128"/>
        <v>867725.1</v>
      </c>
      <c r="R83" s="55">
        <f t="shared" si="128"/>
        <v>784432.4</v>
      </c>
      <c r="S83" s="55">
        <f t="shared" si="128"/>
        <v>668191.6</v>
      </c>
    </row>
    <row r="84" spans="1:19">
      <c r="A84" s="54"/>
      <c r="B84" s="59"/>
      <c r="C84" s="50"/>
      <c r="D84" s="51"/>
      <c r="E84" s="51"/>
      <c r="F84" s="51"/>
      <c r="G84" s="51"/>
      <c r="H84" s="51"/>
      <c r="I84" s="51"/>
      <c r="J84" s="51"/>
      <c r="K84" s="51"/>
      <c r="L84" s="34" t="s">
        <v>33</v>
      </c>
      <c r="M84" s="34" t="s">
        <v>21</v>
      </c>
      <c r="N84" s="90">
        <f t="shared" ref="N84" si="129">N128+N145+N146+N185+N192</f>
        <v>706701.4</v>
      </c>
      <c r="O84" s="55">
        <f t="shared" ref="O84:S84" si="130">O128+O145+O146+O185+O192</f>
        <v>706660.6</v>
      </c>
      <c r="P84" s="90">
        <f t="shared" si="130"/>
        <v>849128</v>
      </c>
      <c r="Q84" s="55">
        <f t="shared" si="130"/>
        <v>916984.39999999991</v>
      </c>
      <c r="R84" s="55">
        <f t="shared" si="130"/>
        <v>956238.6</v>
      </c>
      <c r="S84" s="55">
        <f t="shared" si="130"/>
        <v>1012231.2999999999</v>
      </c>
    </row>
    <row r="85" spans="1:19">
      <c r="A85" s="54"/>
      <c r="B85" s="59"/>
      <c r="C85" s="50"/>
      <c r="D85" s="51"/>
      <c r="E85" s="51"/>
      <c r="F85" s="51"/>
      <c r="G85" s="51"/>
      <c r="H85" s="51"/>
      <c r="I85" s="51"/>
      <c r="J85" s="51"/>
      <c r="K85" s="51"/>
      <c r="L85" s="34" t="s">
        <v>33</v>
      </c>
      <c r="M85" s="34" t="s">
        <v>24</v>
      </c>
      <c r="N85" s="90">
        <f t="shared" ref="N85" si="131">N186</f>
        <v>0</v>
      </c>
      <c r="O85" s="55">
        <f t="shared" ref="O85:S85" si="132">O186</f>
        <v>0</v>
      </c>
      <c r="P85" s="90">
        <f t="shared" si="132"/>
        <v>0</v>
      </c>
      <c r="Q85" s="55">
        <f t="shared" si="132"/>
        <v>0</v>
      </c>
      <c r="R85" s="55">
        <f t="shared" si="132"/>
        <v>0</v>
      </c>
      <c r="S85" s="55">
        <f t="shared" si="132"/>
        <v>0</v>
      </c>
    </row>
    <row r="86" spans="1:19">
      <c r="A86" s="54"/>
      <c r="B86" s="59"/>
      <c r="C86" s="50"/>
      <c r="D86" s="51"/>
      <c r="E86" s="51"/>
      <c r="F86" s="51"/>
      <c r="G86" s="51"/>
      <c r="H86" s="51"/>
      <c r="I86" s="51"/>
      <c r="J86" s="51"/>
      <c r="K86" s="51"/>
      <c r="L86" s="34" t="s">
        <v>31</v>
      </c>
      <c r="M86" s="34" t="s">
        <v>23</v>
      </c>
      <c r="N86" s="90">
        <f t="shared" ref="N86" si="133">N159</f>
        <v>0</v>
      </c>
      <c r="O86" s="55">
        <f t="shared" ref="O86:S86" si="134">O159</f>
        <v>0</v>
      </c>
      <c r="P86" s="90">
        <f t="shared" si="134"/>
        <v>0</v>
      </c>
      <c r="Q86" s="55">
        <f t="shared" si="134"/>
        <v>0</v>
      </c>
      <c r="R86" s="55">
        <f t="shared" si="134"/>
        <v>0</v>
      </c>
      <c r="S86" s="55">
        <f t="shared" si="134"/>
        <v>0</v>
      </c>
    </row>
    <row r="87" spans="1:19">
      <c r="A87" s="54"/>
      <c r="B87" s="59"/>
      <c r="C87" s="50"/>
      <c r="D87" s="51"/>
      <c r="E87" s="51"/>
      <c r="F87" s="51"/>
      <c r="G87" s="51"/>
      <c r="H87" s="51"/>
      <c r="I87" s="51"/>
      <c r="J87" s="51"/>
      <c r="K87" s="51"/>
      <c r="L87" s="34" t="s">
        <v>28</v>
      </c>
      <c r="M87" s="34" t="s">
        <v>21</v>
      </c>
      <c r="N87" s="55">
        <f t="shared" ref="N87" si="135">N150</f>
        <v>0</v>
      </c>
      <c r="O87" s="55">
        <f t="shared" ref="O87:S87" si="136">O150</f>
        <v>0</v>
      </c>
      <c r="P87" s="55">
        <f t="shared" si="136"/>
        <v>11581.1</v>
      </c>
      <c r="Q87" s="55">
        <f t="shared" si="136"/>
        <v>15099</v>
      </c>
      <c r="R87" s="55">
        <f t="shared" si="136"/>
        <v>15699.2</v>
      </c>
      <c r="S87" s="55">
        <f t="shared" si="136"/>
        <v>16323.100000000002</v>
      </c>
    </row>
    <row r="88" spans="1:19">
      <c r="A88" s="54"/>
      <c r="B88" s="59"/>
      <c r="C88" s="50"/>
      <c r="D88" s="51"/>
      <c r="E88" s="51"/>
      <c r="F88" s="51"/>
      <c r="G88" s="51"/>
      <c r="H88" s="51"/>
      <c r="I88" s="51"/>
      <c r="J88" s="51"/>
      <c r="K88" s="51"/>
      <c r="L88" s="34" t="s">
        <v>28</v>
      </c>
      <c r="M88" s="34" t="s">
        <v>22</v>
      </c>
      <c r="N88" s="90">
        <f t="shared" ref="N88" si="137">N151+N187</f>
        <v>196290.1</v>
      </c>
      <c r="O88" s="55">
        <f t="shared" ref="O88:S88" si="138">O151+O187</f>
        <v>196289.4</v>
      </c>
      <c r="P88" s="90">
        <f t="shared" si="138"/>
        <v>187945.7</v>
      </c>
      <c r="Q88" s="55">
        <f t="shared" si="138"/>
        <v>189315.1</v>
      </c>
      <c r="R88" s="55">
        <f t="shared" si="138"/>
        <v>195162.6</v>
      </c>
      <c r="S88" s="55">
        <f t="shared" si="138"/>
        <v>199230.8</v>
      </c>
    </row>
    <row r="89" spans="1:19">
      <c r="A89" s="54"/>
      <c r="B89" s="59"/>
      <c r="C89" s="50"/>
      <c r="D89" s="51"/>
      <c r="E89" s="51"/>
      <c r="F89" s="51"/>
      <c r="G89" s="51"/>
      <c r="H89" s="51"/>
      <c r="I89" s="51"/>
      <c r="J89" s="51"/>
      <c r="K89" s="51"/>
      <c r="L89" s="34" t="s">
        <v>28</v>
      </c>
      <c r="M89" s="34" t="s">
        <v>23</v>
      </c>
      <c r="N89" s="90">
        <f t="shared" ref="N89" si="139">N152</f>
        <v>457076.89999999997</v>
      </c>
      <c r="O89" s="55">
        <f t="shared" ref="O89:S89" si="140">O152</f>
        <v>457076</v>
      </c>
      <c r="P89" s="90">
        <f t="shared" si="140"/>
        <v>523594.5</v>
      </c>
      <c r="Q89" s="55">
        <f t="shared" si="140"/>
        <v>633130.69999999995</v>
      </c>
      <c r="R89" s="55">
        <f t="shared" si="140"/>
        <v>578014</v>
      </c>
      <c r="S89" s="55">
        <f t="shared" si="140"/>
        <v>596152</v>
      </c>
    </row>
    <row r="90" spans="1:19">
      <c r="A90" s="54" t="s">
        <v>36</v>
      </c>
      <c r="B90" s="59"/>
      <c r="C90" s="50"/>
      <c r="D90" s="51"/>
      <c r="E90" s="51"/>
      <c r="F90" s="51"/>
      <c r="G90" s="51"/>
      <c r="H90" s="51"/>
      <c r="I90" s="51"/>
      <c r="J90" s="51"/>
      <c r="K90" s="51"/>
      <c r="L90" s="51"/>
      <c r="M90" s="51"/>
      <c r="N90" s="90"/>
      <c r="O90" s="55"/>
      <c r="P90" s="90"/>
      <c r="Q90" s="55"/>
      <c r="R90" s="55"/>
      <c r="S90" s="55"/>
    </row>
    <row r="91" spans="1:19" ht="98.25" customHeight="1">
      <c r="A91" s="54" t="s">
        <v>37</v>
      </c>
      <c r="B91" s="45">
        <v>2002</v>
      </c>
      <c r="C91" s="50"/>
      <c r="D91" s="51"/>
      <c r="E91" s="51"/>
      <c r="F91" s="51"/>
      <c r="G91" s="51"/>
      <c r="H91" s="51"/>
      <c r="I91" s="51"/>
      <c r="J91" s="51"/>
      <c r="K91" s="51"/>
      <c r="L91" s="51"/>
      <c r="M91" s="51"/>
      <c r="N91" s="198">
        <v>0</v>
      </c>
      <c r="O91" s="48">
        <v>0</v>
      </c>
      <c r="P91" s="91">
        <v>0</v>
      </c>
      <c r="Q91" s="48">
        <v>0</v>
      </c>
      <c r="R91" s="48">
        <v>0</v>
      </c>
      <c r="S91" s="48">
        <v>0</v>
      </c>
    </row>
    <row r="92" spans="1:19" ht="33.75">
      <c r="A92" s="54" t="s">
        <v>38</v>
      </c>
      <c r="B92" s="45">
        <v>2003</v>
      </c>
      <c r="C92" s="50"/>
      <c r="D92" s="51"/>
      <c r="E92" s="51"/>
      <c r="F92" s="51"/>
      <c r="G92" s="51"/>
      <c r="H92" s="51"/>
      <c r="I92" s="51"/>
      <c r="J92" s="51"/>
      <c r="K92" s="51"/>
      <c r="L92" s="51"/>
      <c r="M92" s="51"/>
      <c r="N92" s="198">
        <v>0</v>
      </c>
      <c r="O92" s="48">
        <v>0</v>
      </c>
      <c r="P92" s="91">
        <v>0</v>
      </c>
      <c r="Q92" s="48">
        <v>0</v>
      </c>
      <c r="R92" s="48">
        <v>0</v>
      </c>
      <c r="S92" s="48">
        <v>0</v>
      </c>
    </row>
    <row r="93" spans="1:19" ht="45">
      <c r="A93" s="54" t="s">
        <v>39</v>
      </c>
      <c r="B93" s="45">
        <v>2004</v>
      </c>
      <c r="C93" s="50"/>
      <c r="D93" s="51"/>
      <c r="E93" s="51"/>
      <c r="F93" s="51"/>
      <c r="G93" s="51"/>
      <c r="H93" s="51"/>
      <c r="I93" s="51"/>
      <c r="J93" s="51"/>
      <c r="K93" s="51"/>
      <c r="L93" s="34"/>
      <c r="M93" s="34"/>
      <c r="N93" s="90">
        <f t="shared" ref="N93:S93" si="141">N94+N95+N96</f>
        <v>430.4</v>
      </c>
      <c r="O93" s="90">
        <f t="shared" si="141"/>
        <v>430.4</v>
      </c>
      <c r="P93" s="90">
        <f t="shared" si="141"/>
        <v>607.29999999999995</v>
      </c>
      <c r="Q93" s="90">
        <f t="shared" si="141"/>
        <v>950.9</v>
      </c>
      <c r="R93" s="90">
        <f t="shared" si="141"/>
        <v>926.6</v>
      </c>
      <c r="S93" s="90">
        <f t="shared" si="141"/>
        <v>926.6</v>
      </c>
    </row>
    <row r="94" spans="1:19">
      <c r="A94" s="216"/>
      <c r="B94" s="215"/>
      <c r="C94" s="50"/>
      <c r="D94" s="51"/>
      <c r="E94" s="51"/>
      <c r="F94" s="51"/>
      <c r="G94" s="51"/>
      <c r="H94" s="51"/>
      <c r="I94" s="51"/>
      <c r="J94" s="51"/>
      <c r="K94" s="51"/>
      <c r="L94" s="141" t="s">
        <v>21</v>
      </c>
      <c r="M94" s="141" t="s">
        <v>29</v>
      </c>
      <c r="N94" s="90">
        <v>430.4</v>
      </c>
      <c r="O94" s="90">
        <v>430.4</v>
      </c>
      <c r="P94" s="90">
        <v>607.29999999999995</v>
      </c>
      <c r="Q94" s="55">
        <v>950.9</v>
      </c>
      <c r="R94" s="55">
        <v>926.6</v>
      </c>
      <c r="S94" s="55">
        <v>926.6</v>
      </c>
    </row>
    <row r="95" spans="1:19">
      <c r="A95" s="216"/>
      <c r="B95" s="215"/>
      <c r="C95" s="50"/>
      <c r="D95" s="51"/>
      <c r="E95" s="51"/>
      <c r="F95" s="51"/>
      <c r="G95" s="51"/>
      <c r="H95" s="51"/>
      <c r="I95" s="51"/>
      <c r="J95" s="51"/>
      <c r="K95" s="51"/>
      <c r="L95" s="141" t="s">
        <v>24</v>
      </c>
      <c r="M95" s="141" t="s">
        <v>25</v>
      </c>
      <c r="N95" s="90"/>
      <c r="O95" s="90"/>
      <c r="P95" s="90"/>
      <c r="Q95" s="55"/>
      <c r="R95" s="55"/>
      <c r="S95" s="55"/>
    </row>
    <row r="96" spans="1:19">
      <c r="A96" s="216"/>
      <c r="B96" s="215"/>
      <c r="C96" s="50"/>
      <c r="D96" s="51"/>
      <c r="E96" s="51"/>
      <c r="F96" s="51"/>
      <c r="G96" s="51"/>
      <c r="H96" s="51"/>
      <c r="I96" s="51"/>
      <c r="J96" s="51"/>
      <c r="K96" s="51"/>
      <c r="L96" s="141" t="s">
        <v>24</v>
      </c>
      <c r="M96" s="141" t="s">
        <v>34</v>
      </c>
      <c r="N96" s="90"/>
      <c r="O96" s="90"/>
      <c r="P96" s="90"/>
      <c r="Q96" s="55"/>
      <c r="R96" s="55"/>
      <c r="S96" s="55"/>
    </row>
    <row r="97" spans="1:19" ht="67.5" customHeight="1">
      <c r="A97" s="276" t="s">
        <v>41</v>
      </c>
      <c r="B97" s="311">
        <v>2005</v>
      </c>
      <c r="C97" s="50"/>
      <c r="D97" s="51"/>
      <c r="E97" s="51"/>
      <c r="F97" s="315"/>
      <c r="G97" s="315"/>
      <c r="H97" s="315"/>
      <c r="I97" s="315"/>
      <c r="J97" s="315"/>
      <c r="K97" s="315"/>
      <c r="L97" s="312" t="s">
        <v>25</v>
      </c>
      <c r="M97" s="312" t="s">
        <v>22</v>
      </c>
      <c r="N97" s="340"/>
      <c r="O97" s="310"/>
      <c r="P97" s="340"/>
      <c r="Q97" s="310"/>
      <c r="R97" s="310"/>
      <c r="S97" s="310"/>
    </row>
    <row r="98" spans="1:19">
      <c r="A98" s="276"/>
      <c r="B98" s="311"/>
      <c r="C98" s="50"/>
      <c r="D98" s="51"/>
      <c r="E98" s="51"/>
      <c r="F98" s="315"/>
      <c r="G98" s="315"/>
      <c r="H98" s="315"/>
      <c r="I98" s="315"/>
      <c r="J98" s="315"/>
      <c r="K98" s="315"/>
      <c r="L98" s="312"/>
      <c r="M98" s="312"/>
      <c r="N98" s="340"/>
      <c r="O98" s="310"/>
      <c r="P98" s="340"/>
      <c r="Q98" s="310"/>
      <c r="R98" s="310"/>
      <c r="S98" s="310"/>
    </row>
    <row r="99" spans="1:19" ht="53.25" customHeight="1">
      <c r="A99" s="49" t="s">
        <v>43</v>
      </c>
      <c r="B99" s="45">
        <v>2006</v>
      </c>
      <c r="C99" s="50"/>
      <c r="D99" s="51"/>
      <c r="E99" s="51"/>
      <c r="F99" s="51"/>
      <c r="G99" s="51"/>
      <c r="H99" s="51"/>
      <c r="I99" s="51"/>
      <c r="J99" s="51"/>
      <c r="K99" s="51"/>
      <c r="L99" s="34"/>
      <c r="M99" s="34"/>
      <c r="N99" s="90"/>
      <c r="O99" s="55"/>
      <c r="P99" s="90"/>
      <c r="Q99" s="55"/>
      <c r="R99" s="55"/>
      <c r="S99" s="55"/>
    </row>
    <row r="100" spans="1:19" ht="175.5" customHeight="1">
      <c r="A100" s="54" t="s">
        <v>450</v>
      </c>
      <c r="B100" s="45">
        <v>2007</v>
      </c>
      <c r="C100" s="50"/>
      <c r="D100" s="51"/>
      <c r="E100" s="51"/>
      <c r="F100" s="51"/>
      <c r="G100" s="51"/>
      <c r="H100" s="51"/>
      <c r="I100" s="51"/>
      <c r="J100" s="51"/>
      <c r="K100" s="51"/>
      <c r="L100" s="34" t="s">
        <v>24</v>
      </c>
      <c r="M100" s="34" t="s">
        <v>30</v>
      </c>
      <c r="N100" s="90"/>
      <c r="O100" s="55"/>
      <c r="P100" s="90"/>
      <c r="Q100" s="55"/>
      <c r="R100" s="55"/>
      <c r="S100" s="55"/>
    </row>
    <row r="101" spans="1:19" ht="135" customHeight="1">
      <c r="A101" s="276" t="s">
        <v>48</v>
      </c>
      <c r="B101" s="311">
        <v>2008</v>
      </c>
      <c r="C101" s="317"/>
      <c r="D101" s="315"/>
      <c r="E101" s="315"/>
      <c r="F101" s="315"/>
      <c r="G101" s="315"/>
      <c r="H101" s="315"/>
      <c r="I101" s="315"/>
      <c r="J101" s="315"/>
      <c r="K101" s="315"/>
      <c r="L101" s="51"/>
      <c r="M101" s="51"/>
      <c r="N101" s="90">
        <f t="shared" ref="N101" si="142">N102+N103</f>
        <v>0</v>
      </c>
      <c r="O101" s="55">
        <f t="shared" ref="O101:S101" si="143">O102+O103</f>
        <v>0</v>
      </c>
      <c r="P101" s="90">
        <f t="shared" si="143"/>
        <v>0</v>
      </c>
      <c r="Q101" s="55">
        <f t="shared" si="143"/>
        <v>0</v>
      </c>
      <c r="R101" s="55">
        <f t="shared" si="143"/>
        <v>0</v>
      </c>
      <c r="S101" s="55">
        <f t="shared" si="143"/>
        <v>0</v>
      </c>
    </row>
    <row r="102" spans="1:19">
      <c r="A102" s="276"/>
      <c r="B102" s="311"/>
      <c r="C102" s="317"/>
      <c r="D102" s="315"/>
      <c r="E102" s="315"/>
      <c r="F102" s="315"/>
      <c r="G102" s="315"/>
      <c r="H102" s="315"/>
      <c r="I102" s="315"/>
      <c r="J102" s="315"/>
      <c r="K102" s="315"/>
      <c r="L102" s="34" t="s">
        <v>25</v>
      </c>
      <c r="M102" s="34" t="s">
        <v>21</v>
      </c>
      <c r="N102" s="90"/>
      <c r="O102" s="55"/>
      <c r="P102" s="90"/>
      <c r="Q102" s="55"/>
      <c r="R102" s="55"/>
      <c r="S102" s="55"/>
    </row>
    <row r="103" spans="1:19">
      <c r="A103" s="276"/>
      <c r="B103" s="311"/>
      <c r="C103" s="317"/>
      <c r="D103" s="315"/>
      <c r="E103" s="315"/>
      <c r="F103" s="315"/>
      <c r="G103" s="315"/>
      <c r="H103" s="315"/>
      <c r="I103" s="315"/>
      <c r="J103" s="315"/>
      <c r="K103" s="315"/>
      <c r="L103" s="34" t="s">
        <v>25</v>
      </c>
      <c r="M103" s="34" t="s">
        <v>25</v>
      </c>
      <c r="N103" s="90"/>
      <c r="O103" s="55"/>
      <c r="P103" s="90"/>
      <c r="Q103" s="55"/>
      <c r="R103" s="55"/>
      <c r="S103" s="55"/>
    </row>
    <row r="104" spans="1:19" ht="68.25" customHeight="1">
      <c r="A104" s="276" t="s">
        <v>49</v>
      </c>
      <c r="B104" s="311">
        <v>2009</v>
      </c>
      <c r="C104" s="317"/>
      <c r="D104" s="315"/>
      <c r="E104" s="315"/>
      <c r="F104" s="315"/>
      <c r="G104" s="315"/>
      <c r="H104" s="315"/>
      <c r="I104" s="315"/>
      <c r="J104" s="315"/>
      <c r="K104" s="315"/>
      <c r="L104" s="34"/>
      <c r="M104" s="34"/>
      <c r="N104" s="90">
        <f t="shared" ref="N104" si="144">N105+N106</f>
        <v>0</v>
      </c>
      <c r="O104" s="90">
        <f t="shared" ref="O104:S104" si="145">O105+O106</f>
        <v>0</v>
      </c>
      <c r="P104" s="90">
        <f t="shared" si="145"/>
        <v>0</v>
      </c>
      <c r="Q104" s="90">
        <f t="shared" si="145"/>
        <v>0</v>
      </c>
      <c r="R104" s="90">
        <f t="shared" si="145"/>
        <v>0</v>
      </c>
      <c r="S104" s="90">
        <f t="shared" si="145"/>
        <v>0</v>
      </c>
    </row>
    <row r="105" spans="1:19" ht="20.25" customHeight="1">
      <c r="A105" s="276"/>
      <c r="B105" s="311"/>
      <c r="C105" s="317"/>
      <c r="D105" s="315"/>
      <c r="E105" s="315"/>
      <c r="F105" s="315"/>
      <c r="G105" s="315"/>
      <c r="H105" s="315"/>
      <c r="I105" s="315"/>
      <c r="J105" s="315"/>
      <c r="K105" s="315"/>
      <c r="L105" s="34" t="s">
        <v>21</v>
      </c>
      <c r="M105" s="34" t="s">
        <v>29</v>
      </c>
      <c r="N105" s="90"/>
      <c r="O105" s="55"/>
      <c r="P105" s="90"/>
      <c r="Q105" s="55"/>
      <c r="R105" s="55"/>
      <c r="S105" s="55"/>
    </row>
    <row r="106" spans="1:19" ht="21.75" customHeight="1">
      <c r="A106" s="276"/>
      <c r="B106" s="311"/>
      <c r="C106" s="317"/>
      <c r="D106" s="315"/>
      <c r="E106" s="315"/>
      <c r="F106" s="315"/>
      <c r="G106" s="315"/>
      <c r="H106" s="315"/>
      <c r="I106" s="315"/>
      <c r="J106" s="315"/>
      <c r="K106" s="315"/>
      <c r="L106" s="34" t="s">
        <v>24</v>
      </c>
      <c r="M106" s="34" t="s">
        <v>33</v>
      </c>
      <c r="N106" s="90"/>
      <c r="O106" s="55"/>
      <c r="P106" s="90"/>
      <c r="Q106" s="55"/>
      <c r="R106" s="55"/>
      <c r="S106" s="55"/>
    </row>
    <row r="107" spans="1:19" ht="174.75" customHeight="1">
      <c r="A107" s="318" t="s">
        <v>53</v>
      </c>
      <c r="B107" s="311">
        <v>2010</v>
      </c>
      <c r="C107" s="50"/>
      <c r="D107" s="51"/>
      <c r="E107" s="51"/>
      <c r="F107" s="51"/>
      <c r="G107" s="51"/>
      <c r="H107" s="51"/>
      <c r="I107" s="51"/>
      <c r="J107" s="51"/>
      <c r="K107" s="51"/>
      <c r="L107" s="51"/>
      <c r="M107" s="51"/>
      <c r="N107" s="90">
        <f t="shared" ref="N107" si="146">N108+N109+N110+N111</f>
        <v>729.9</v>
      </c>
      <c r="O107" s="90">
        <f t="shared" ref="O107:S107" si="147">O108+O109+O110+O111</f>
        <v>729.9</v>
      </c>
      <c r="P107" s="90">
        <f t="shared" si="147"/>
        <v>0</v>
      </c>
      <c r="Q107" s="90">
        <f t="shared" si="147"/>
        <v>0</v>
      </c>
      <c r="R107" s="90">
        <f t="shared" si="147"/>
        <v>0</v>
      </c>
      <c r="S107" s="90">
        <f t="shared" si="147"/>
        <v>0</v>
      </c>
    </row>
    <row r="108" spans="1:19">
      <c r="A108" s="318"/>
      <c r="B108" s="311"/>
      <c r="C108" s="50"/>
      <c r="D108" s="51"/>
      <c r="E108" s="51"/>
      <c r="F108" s="51"/>
      <c r="G108" s="51"/>
      <c r="H108" s="51"/>
      <c r="I108" s="51"/>
      <c r="J108" s="51"/>
      <c r="K108" s="51"/>
      <c r="L108" s="34" t="s">
        <v>21</v>
      </c>
      <c r="M108" s="34" t="s">
        <v>29</v>
      </c>
      <c r="N108" s="90">
        <v>729.9</v>
      </c>
      <c r="O108" s="90">
        <v>729.9</v>
      </c>
      <c r="P108" s="90"/>
      <c r="Q108" s="90"/>
      <c r="R108" s="90"/>
      <c r="S108" s="90"/>
    </row>
    <row r="109" spans="1:19">
      <c r="A109" s="318"/>
      <c r="B109" s="311"/>
      <c r="C109" s="50"/>
      <c r="D109" s="51"/>
      <c r="E109" s="51"/>
      <c r="F109" s="51"/>
      <c r="G109" s="51"/>
      <c r="H109" s="51"/>
      <c r="I109" s="51"/>
      <c r="J109" s="51"/>
      <c r="K109" s="51"/>
      <c r="L109" s="34" t="s">
        <v>23</v>
      </c>
      <c r="M109" s="34" t="s">
        <v>32</v>
      </c>
      <c r="N109" s="90"/>
      <c r="O109" s="90"/>
      <c r="P109" s="90"/>
      <c r="Q109" s="90"/>
      <c r="R109" s="90"/>
      <c r="S109" s="90"/>
    </row>
    <row r="110" spans="1:19">
      <c r="A110" s="318"/>
      <c r="B110" s="311"/>
      <c r="C110" s="50"/>
      <c r="D110" s="51"/>
      <c r="E110" s="51"/>
      <c r="F110" s="51"/>
      <c r="G110" s="51"/>
      <c r="H110" s="51"/>
      <c r="I110" s="51"/>
      <c r="J110" s="51"/>
      <c r="K110" s="51"/>
      <c r="L110" s="34" t="s">
        <v>24</v>
      </c>
      <c r="M110" s="34" t="s">
        <v>34</v>
      </c>
      <c r="N110" s="90"/>
      <c r="O110" s="55"/>
      <c r="P110" s="90"/>
      <c r="Q110" s="55"/>
      <c r="R110" s="55"/>
      <c r="S110" s="55"/>
    </row>
    <row r="111" spans="1:19">
      <c r="A111" s="318"/>
      <c r="B111" s="311"/>
      <c r="C111" s="50"/>
      <c r="D111" s="51"/>
      <c r="E111" s="51"/>
      <c r="F111" s="51"/>
      <c r="G111" s="51"/>
      <c r="H111" s="51"/>
      <c r="I111" s="51"/>
      <c r="J111" s="51"/>
      <c r="K111" s="51"/>
      <c r="L111" s="34" t="s">
        <v>27</v>
      </c>
      <c r="M111" s="34" t="s">
        <v>30</v>
      </c>
      <c r="N111" s="90"/>
      <c r="O111" s="55"/>
      <c r="P111" s="90"/>
      <c r="Q111" s="90"/>
      <c r="R111" s="90"/>
      <c r="S111" s="90"/>
    </row>
    <row r="112" spans="1:19" ht="145.5" customHeight="1">
      <c r="A112" s="54" t="s">
        <v>60</v>
      </c>
      <c r="B112" s="45">
        <v>2011</v>
      </c>
      <c r="C112" s="50"/>
      <c r="D112" s="51"/>
      <c r="E112" s="51"/>
      <c r="F112" s="51"/>
      <c r="G112" s="51"/>
      <c r="H112" s="51"/>
      <c r="I112" s="51"/>
      <c r="J112" s="51"/>
      <c r="K112" s="51"/>
      <c r="L112" s="51"/>
      <c r="M112" s="51"/>
      <c r="N112" s="198">
        <v>0</v>
      </c>
      <c r="O112" s="48">
        <v>0</v>
      </c>
      <c r="P112" s="91">
        <v>0</v>
      </c>
      <c r="Q112" s="48">
        <v>0</v>
      </c>
      <c r="R112" s="48">
        <v>0</v>
      </c>
      <c r="S112" s="48">
        <v>0</v>
      </c>
    </row>
    <row r="113" spans="1:19" ht="36.75" customHeight="1">
      <c r="A113" s="318" t="s">
        <v>61</v>
      </c>
      <c r="B113" s="319">
        <v>2012</v>
      </c>
      <c r="C113" s="317"/>
      <c r="D113" s="315"/>
      <c r="E113" s="315"/>
      <c r="F113" s="315"/>
      <c r="G113" s="315"/>
      <c r="H113" s="315"/>
      <c r="I113" s="315"/>
      <c r="J113" s="315"/>
      <c r="K113" s="315"/>
      <c r="L113" s="51"/>
      <c r="M113" s="51"/>
      <c r="N113" s="198">
        <f t="shared" ref="N113" si="148">SUM(N114:N128)</f>
        <v>0</v>
      </c>
      <c r="O113" s="48">
        <f t="shared" ref="O113:S113" si="149">SUM(O114:O128)</f>
        <v>0</v>
      </c>
      <c r="P113" s="91">
        <f t="shared" si="149"/>
        <v>0</v>
      </c>
      <c r="Q113" s="48">
        <f t="shared" si="149"/>
        <v>0</v>
      </c>
      <c r="R113" s="48">
        <f t="shared" si="149"/>
        <v>0</v>
      </c>
      <c r="S113" s="48">
        <f t="shared" si="149"/>
        <v>0</v>
      </c>
    </row>
    <row r="114" spans="1:19">
      <c r="A114" s="318"/>
      <c r="B114" s="319"/>
      <c r="C114" s="317"/>
      <c r="D114" s="315"/>
      <c r="E114" s="315"/>
      <c r="F114" s="315"/>
      <c r="G114" s="315"/>
      <c r="H114" s="315"/>
      <c r="I114" s="315"/>
      <c r="J114" s="315"/>
      <c r="K114" s="315"/>
      <c r="L114" s="34" t="s">
        <v>21</v>
      </c>
      <c r="M114" s="34" t="s">
        <v>28</v>
      </c>
      <c r="N114" s="90"/>
      <c r="O114" s="55"/>
      <c r="P114" s="90"/>
      <c r="Q114" s="55"/>
      <c r="R114" s="55"/>
      <c r="S114" s="55"/>
    </row>
    <row r="115" spans="1:19">
      <c r="A115" s="318"/>
      <c r="B115" s="319"/>
      <c r="C115" s="317"/>
      <c r="D115" s="315"/>
      <c r="E115" s="315"/>
      <c r="F115" s="315"/>
      <c r="G115" s="315"/>
      <c r="H115" s="315"/>
      <c r="I115" s="315"/>
      <c r="J115" s="315"/>
      <c r="K115" s="315"/>
      <c r="L115" s="34" t="s">
        <v>21</v>
      </c>
      <c r="M115" s="34" t="s">
        <v>29</v>
      </c>
      <c r="N115" s="90"/>
      <c r="O115" s="55"/>
      <c r="P115" s="90"/>
      <c r="Q115" s="55"/>
      <c r="R115" s="55"/>
      <c r="S115" s="55"/>
    </row>
    <row r="116" spans="1:19">
      <c r="A116" s="318"/>
      <c r="B116" s="319"/>
      <c r="C116" s="317"/>
      <c r="D116" s="315"/>
      <c r="E116" s="315"/>
      <c r="F116" s="315"/>
      <c r="G116" s="315"/>
      <c r="H116" s="315"/>
      <c r="I116" s="315"/>
      <c r="J116" s="315"/>
      <c r="K116" s="315"/>
      <c r="L116" s="34" t="s">
        <v>23</v>
      </c>
      <c r="M116" s="34" t="s">
        <v>30</v>
      </c>
      <c r="N116" s="90"/>
      <c r="O116" s="55"/>
      <c r="P116" s="90"/>
      <c r="Q116" s="55"/>
      <c r="R116" s="55"/>
      <c r="S116" s="55"/>
    </row>
    <row r="117" spans="1:19">
      <c r="A117" s="318"/>
      <c r="B117" s="319"/>
      <c r="C117" s="317"/>
      <c r="D117" s="315"/>
      <c r="E117" s="315"/>
      <c r="F117" s="315"/>
      <c r="G117" s="315"/>
      <c r="H117" s="315"/>
      <c r="I117" s="315"/>
      <c r="J117" s="315"/>
      <c r="K117" s="315"/>
      <c r="L117" s="34" t="s">
        <v>23</v>
      </c>
      <c r="M117" s="34" t="s">
        <v>31</v>
      </c>
      <c r="N117" s="90"/>
      <c r="O117" s="55"/>
      <c r="P117" s="90"/>
      <c r="Q117" s="55"/>
      <c r="R117" s="55"/>
      <c r="S117" s="55"/>
    </row>
    <row r="118" spans="1:19">
      <c r="A118" s="318"/>
      <c r="B118" s="319"/>
      <c r="C118" s="317"/>
      <c r="D118" s="315"/>
      <c r="E118" s="315"/>
      <c r="F118" s="315"/>
      <c r="G118" s="315"/>
      <c r="H118" s="315"/>
      <c r="I118" s="315"/>
      <c r="J118" s="315"/>
      <c r="K118" s="315"/>
      <c r="L118" s="34" t="s">
        <v>24</v>
      </c>
      <c r="M118" s="34" t="s">
        <v>33</v>
      </c>
      <c r="N118" s="90"/>
      <c r="O118" s="55"/>
      <c r="P118" s="90"/>
      <c r="Q118" s="55"/>
      <c r="R118" s="55"/>
      <c r="S118" s="55"/>
    </row>
    <row r="119" spans="1:19">
      <c r="A119" s="318"/>
      <c r="B119" s="319"/>
      <c r="C119" s="317"/>
      <c r="D119" s="315"/>
      <c r="E119" s="315"/>
      <c r="F119" s="315"/>
      <c r="G119" s="315"/>
      <c r="H119" s="315"/>
      <c r="I119" s="315"/>
      <c r="J119" s="315"/>
      <c r="K119" s="315"/>
      <c r="L119" s="34" t="s">
        <v>24</v>
      </c>
      <c r="M119" s="34" t="s">
        <v>30</v>
      </c>
      <c r="N119" s="90"/>
      <c r="O119" s="55"/>
      <c r="P119" s="90"/>
      <c r="Q119" s="55"/>
      <c r="R119" s="55"/>
      <c r="S119" s="55"/>
    </row>
    <row r="120" spans="1:19">
      <c r="A120" s="318"/>
      <c r="B120" s="319"/>
      <c r="C120" s="317"/>
      <c r="D120" s="315"/>
      <c r="E120" s="315"/>
      <c r="F120" s="315"/>
      <c r="G120" s="315"/>
      <c r="H120" s="315"/>
      <c r="I120" s="315"/>
      <c r="J120" s="315"/>
      <c r="K120" s="315"/>
      <c r="L120" s="34" t="s">
        <v>25</v>
      </c>
      <c r="M120" s="34" t="s">
        <v>21</v>
      </c>
      <c r="N120" s="90"/>
      <c r="O120" s="55"/>
      <c r="P120" s="90"/>
      <c r="Q120" s="55"/>
      <c r="R120" s="55"/>
      <c r="S120" s="55"/>
    </row>
    <row r="121" spans="1:19">
      <c r="A121" s="318"/>
      <c r="B121" s="319"/>
      <c r="C121" s="317"/>
      <c r="D121" s="315"/>
      <c r="E121" s="315"/>
      <c r="F121" s="315"/>
      <c r="G121" s="315"/>
      <c r="H121" s="315"/>
      <c r="I121" s="315"/>
      <c r="J121" s="315"/>
      <c r="K121" s="315"/>
      <c r="L121" s="34" t="s">
        <v>25</v>
      </c>
      <c r="M121" s="34" t="s">
        <v>22</v>
      </c>
      <c r="N121" s="90"/>
      <c r="O121" s="55"/>
      <c r="P121" s="90"/>
      <c r="Q121" s="55"/>
      <c r="R121" s="55"/>
      <c r="S121" s="55"/>
    </row>
    <row r="122" spans="1:19">
      <c r="A122" s="318"/>
      <c r="B122" s="319"/>
      <c r="C122" s="317"/>
      <c r="D122" s="315"/>
      <c r="E122" s="315"/>
      <c r="F122" s="315"/>
      <c r="G122" s="315"/>
      <c r="H122" s="315"/>
      <c r="I122" s="315"/>
      <c r="J122" s="315"/>
      <c r="K122" s="315"/>
      <c r="L122" s="34" t="s">
        <v>25</v>
      </c>
      <c r="M122" s="34" t="s">
        <v>23</v>
      </c>
      <c r="N122" s="90"/>
      <c r="O122" s="55"/>
      <c r="P122" s="90"/>
      <c r="Q122" s="55"/>
      <c r="R122" s="55"/>
      <c r="S122" s="55"/>
    </row>
    <row r="123" spans="1:19">
      <c r="A123" s="318"/>
      <c r="B123" s="319"/>
      <c r="C123" s="317"/>
      <c r="D123" s="315"/>
      <c r="E123" s="315"/>
      <c r="F123" s="315"/>
      <c r="G123" s="315"/>
      <c r="H123" s="315"/>
      <c r="I123" s="315"/>
      <c r="J123" s="315"/>
      <c r="K123" s="315"/>
      <c r="L123" s="34" t="s">
        <v>26</v>
      </c>
      <c r="M123" s="34" t="s">
        <v>22</v>
      </c>
      <c r="N123" s="90"/>
      <c r="O123" s="55"/>
      <c r="P123" s="90"/>
      <c r="Q123" s="55"/>
      <c r="R123" s="55"/>
      <c r="S123" s="55"/>
    </row>
    <row r="124" spans="1:19">
      <c r="A124" s="318"/>
      <c r="B124" s="319"/>
      <c r="C124" s="317"/>
      <c r="D124" s="315"/>
      <c r="E124" s="315"/>
      <c r="F124" s="315"/>
      <c r="G124" s="315"/>
      <c r="H124" s="315"/>
      <c r="I124" s="315"/>
      <c r="J124" s="315"/>
      <c r="K124" s="315"/>
      <c r="L124" s="34" t="s">
        <v>26</v>
      </c>
      <c r="M124" s="34" t="s">
        <v>23</v>
      </c>
      <c r="N124" s="90"/>
      <c r="O124" s="55"/>
      <c r="P124" s="90"/>
      <c r="Q124" s="55"/>
      <c r="R124" s="55"/>
      <c r="S124" s="55"/>
    </row>
    <row r="125" spans="1:19">
      <c r="A125" s="318"/>
      <c r="B125" s="319"/>
      <c r="C125" s="317"/>
      <c r="D125" s="315"/>
      <c r="E125" s="315"/>
      <c r="F125" s="315"/>
      <c r="G125" s="315"/>
      <c r="H125" s="315"/>
      <c r="I125" s="315"/>
      <c r="J125" s="315"/>
      <c r="K125" s="315"/>
      <c r="L125" s="34" t="s">
        <v>26</v>
      </c>
      <c r="M125" s="34" t="s">
        <v>25</v>
      </c>
      <c r="N125" s="90"/>
      <c r="O125" s="55"/>
      <c r="P125" s="90"/>
      <c r="Q125" s="55"/>
      <c r="R125" s="55"/>
      <c r="S125" s="55"/>
    </row>
    <row r="126" spans="1:19">
      <c r="A126" s="318"/>
      <c r="B126" s="319"/>
      <c r="C126" s="317"/>
      <c r="D126" s="315"/>
      <c r="E126" s="315"/>
      <c r="F126" s="315"/>
      <c r="G126" s="315"/>
      <c r="H126" s="315"/>
      <c r="I126" s="315"/>
      <c r="J126" s="315"/>
      <c r="K126" s="315"/>
      <c r="L126" s="34" t="s">
        <v>27</v>
      </c>
      <c r="M126" s="34" t="s">
        <v>22</v>
      </c>
      <c r="N126" s="90"/>
      <c r="O126" s="55"/>
      <c r="P126" s="90"/>
      <c r="Q126" s="55"/>
      <c r="R126" s="55"/>
      <c r="S126" s="55"/>
    </row>
    <row r="127" spans="1:19">
      <c r="A127" s="318"/>
      <c r="B127" s="319"/>
      <c r="C127" s="317"/>
      <c r="D127" s="315"/>
      <c r="E127" s="315"/>
      <c r="F127" s="315"/>
      <c r="G127" s="315"/>
      <c r="H127" s="315"/>
      <c r="I127" s="315"/>
      <c r="J127" s="315"/>
      <c r="K127" s="315"/>
      <c r="L127" s="34" t="s">
        <v>27</v>
      </c>
      <c r="M127" s="34" t="s">
        <v>27</v>
      </c>
      <c r="N127" s="90"/>
      <c r="O127" s="55"/>
      <c r="P127" s="90"/>
      <c r="Q127" s="55"/>
      <c r="R127" s="55"/>
      <c r="S127" s="55"/>
    </row>
    <row r="128" spans="1:19">
      <c r="A128" s="318"/>
      <c r="B128" s="319"/>
      <c r="C128" s="317"/>
      <c r="D128" s="315"/>
      <c r="E128" s="315"/>
      <c r="F128" s="315"/>
      <c r="G128" s="315"/>
      <c r="H128" s="315"/>
      <c r="I128" s="315"/>
      <c r="J128" s="315"/>
      <c r="K128" s="315"/>
      <c r="L128" s="34" t="s">
        <v>33</v>
      </c>
      <c r="M128" s="34" t="s">
        <v>21</v>
      </c>
      <c r="N128" s="90"/>
      <c r="O128" s="55"/>
      <c r="P128" s="90"/>
      <c r="Q128" s="55"/>
      <c r="R128" s="55"/>
      <c r="S128" s="55"/>
    </row>
    <row r="129" spans="1:19" ht="45">
      <c r="A129" s="54" t="s">
        <v>68</v>
      </c>
      <c r="B129" s="45">
        <v>2013</v>
      </c>
      <c r="C129" s="50"/>
      <c r="D129" s="51"/>
      <c r="E129" s="51"/>
      <c r="F129" s="51"/>
      <c r="G129" s="51"/>
      <c r="H129" s="51"/>
      <c r="I129" s="51"/>
      <c r="J129" s="51"/>
      <c r="K129" s="51"/>
      <c r="L129" s="51"/>
      <c r="M129" s="51"/>
      <c r="N129" s="198">
        <f t="shared" ref="N129:S129" si="150">N130</f>
        <v>4730</v>
      </c>
      <c r="O129" s="135">
        <f t="shared" si="150"/>
        <v>4702.8999999999996</v>
      </c>
      <c r="P129" s="135">
        <f t="shared" si="150"/>
        <v>6810.1</v>
      </c>
      <c r="Q129" s="135">
        <f t="shared" si="150"/>
        <v>7593.6</v>
      </c>
      <c r="R129" s="135">
        <f t="shared" si="150"/>
        <v>3640.8</v>
      </c>
      <c r="S129" s="135">
        <f t="shared" si="150"/>
        <v>3640.8</v>
      </c>
    </row>
    <row r="130" spans="1:19">
      <c r="A130" s="132"/>
      <c r="B130" s="131"/>
      <c r="C130" s="50"/>
      <c r="D130" s="51"/>
      <c r="E130" s="51"/>
      <c r="F130" s="51"/>
      <c r="G130" s="51"/>
      <c r="H130" s="51"/>
      <c r="I130" s="51"/>
      <c r="J130" s="51"/>
      <c r="K130" s="51"/>
      <c r="L130" s="133" t="s">
        <v>23</v>
      </c>
      <c r="M130" s="133" t="s">
        <v>32</v>
      </c>
      <c r="N130" s="198">
        <v>4730</v>
      </c>
      <c r="O130" s="134">
        <v>4702.8999999999996</v>
      </c>
      <c r="P130" s="135">
        <v>6810.1</v>
      </c>
      <c r="Q130" s="134">
        <v>7593.6</v>
      </c>
      <c r="R130" s="134">
        <v>3640.8</v>
      </c>
      <c r="S130" s="203">
        <v>3640.8</v>
      </c>
    </row>
    <row r="131" spans="1:19" ht="56.25">
      <c r="A131" s="54" t="s">
        <v>451</v>
      </c>
      <c r="B131" s="45">
        <v>2014</v>
      </c>
      <c r="C131" s="50"/>
      <c r="D131" s="51"/>
      <c r="E131" s="51"/>
      <c r="F131" s="51"/>
      <c r="G131" s="51"/>
      <c r="H131" s="51"/>
      <c r="I131" s="51"/>
      <c r="J131" s="51"/>
      <c r="K131" s="51"/>
      <c r="L131" s="51"/>
      <c r="M131" s="51"/>
      <c r="N131" s="198">
        <v>0</v>
      </c>
      <c r="O131" s="48">
        <v>0</v>
      </c>
      <c r="P131" s="91">
        <v>0</v>
      </c>
      <c r="Q131" s="48">
        <v>0</v>
      </c>
      <c r="R131" s="48">
        <v>0</v>
      </c>
      <c r="S131" s="48">
        <v>0</v>
      </c>
    </row>
    <row r="132" spans="1:19" ht="67.5">
      <c r="A132" s="54" t="s">
        <v>70</v>
      </c>
      <c r="B132" s="45">
        <v>2015</v>
      </c>
      <c r="C132" s="50"/>
      <c r="D132" s="51"/>
      <c r="E132" s="51"/>
      <c r="F132" s="51"/>
      <c r="G132" s="51"/>
      <c r="H132" s="51"/>
      <c r="I132" s="51"/>
      <c r="J132" s="51"/>
      <c r="K132" s="51"/>
      <c r="L132" s="51"/>
      <c r="M132" s="51"/>
      <c r="N132" s="198">
        <v>0</v>
      </c>
      <c r="O132" s="48">
        <v>0</v>
      </c>
      <c r="P132" s="91">
        <v>0</v>
      </c>
      <c r="Q132" s="48">
        <v>0</v>
      </c>
      <c r="R132" s="48">
        <v>0</v>
      </c>
      <c r="S132" s="48">
        <v>0</v>
      </c>
    </row>
    <row r="133" spans="1:19" ht="33.75">
      <c r="A133" s="54" t="s">
        <v>71</v>
      </c>
      <c r="B133" s="45">
        <v>2016</v>
      </c>
      <c r="C133" s="50"/>
      <c r="D133" s="51"/>
      <c r="E133" s="51"/>
      <c r="F133" s="51"/>
      <c r="G133" s="51"/>
      <c r="H133" s="51"/>
      <c r="I133" s="51"/>
      <c r="J133" s="51"/>
      <c r="K133" s="51"/>
      <c r="L133" s="34" t="s">
        <v>23</v>
      </c>
      <c r="M133" s="34" t="s">
        <v>31</v>
      </c>
      <c r="N133" s="90"/>
      <c r="O133" s="55"/>
      <c r="P133" s="90"/>
      <c r="Q133" s="55"/>
      <c r="R133" s="55"/>
      <c r="S133" s="55"/>
    </row>
    <row r="134" spans="1:19" ht="12.75" customHeight="1">
      <c r="A134" s="276" t="s">
        <v>80</v>
      </c>
      <c r="B134" s="311">
        <v>2017</v>
      </c>
      <c r="C134" s="317"/>
      <c r="D134" s="315"/>
      <c r="E134" s="315"/>
      <c r="F134" s="315"/>
      <c r="G134" s="315"/>
      <c r="H134" s="315"/>
      <c r="I134" s="315"/>
      <c r="J134" s="315"/>
      <c r="K134" s="315"/>
      <c r="L134" s="34"/>
      <c r="M134" s="34"/>
      <c r="N134" s="55">
        <f t="shared" ref="N134" si="151">N135+N136</f>
        <v>0</v>
      </c>
      <c r="O134" s="55">
        <f t="shared" ref="O134:S134" si="152">O135+O136</f>
        <v>0</v>
      </c>
      <c r="P134" s="55">
        <f t="shared" si="152"/>
        <v>0</v>
      </c>
      <c r="Q134" s="55">
        <f t="shared" si="152"/>
        <v>0</v>
      </c>
      <c r="R134" s="55">
        <f t="shared" si="152"/>
        <v>0</v>
      </c>
      <c r="S134" s="55">
        <f t="shared" si="152"/>
        <v>0</v>
      </c>
    </row>
    <row r="135" spans="1:19" ht="42.75" customHeight="1">
      <c r="A135" s="276"/>
      <c r="B135" s="311"/>
      <c r="C135" s="317"/>
      <c r="D135" s="315"/>
      <c r="E135" s="315"/>
      <c r="F135" s="315"/>
      <c r="G135" s="315"/>
      <c r="H135" s="315"/>
      <c r="I135" s="315"/>
      <c r="J135" s="315"/>
      <c r="K135" s="315"/>
      <c r="L135" s="34" t="s">
        <v>26</v>
      </c>
      <c r="M135" s="34" t="s">
        <v>23</v>
      </c>
      <c r="N135" s="90"/>
      <c r="O135" s="55"/>
      <c r="P135" s="90"/>
      <c r="Q135" s="55"/>
      <c r="R135" s="55"/>
      <c r="S135" s="55"/>
    </row>
    <row r="136" spans="1:19" ht="42.75" customHeight="1">
      <c r="A136" s="276"/>
      <c r="B136" s="311"/>
      <c r="C136" s="317"/>
      <c r="D136" s="315"/>
      <c r="E136" s="315"/>
      <c r="F136" s="315"/>
      <c r="G136" s="315"/>
      <c r="H136" s="315"/>
      <c r="I136" s="315"/>
      <c r="J136" s="315"/>
      <c r="K136" s="315"/>
      <c r="L136" s="34" t="s">
        <v>26</v>
      </c>
      <c r="M136" s="34" t="s">
        <v>25</v>
      </c>
      <c r="N136" s="90"/>
      <c r="O136" s="55"/>
      <c r="P136" s="90"/>
      <c r="Q136" s="55"/>
      <c r="R136" s="55"/>
      <c r="S136" s="55"/>
    </row>
    <row r="137" spans="1:19" ht="225.75" customHeight="1">
      <c r="A137" s="320" t="s">
        <v>81</v>
      </c>
      <c r="B137" s="311">
        <v>2018</v>
      </c>
      <c r="C137" s="317"/>
      <c r="D137" s="315"/>
      <c r="E137" s="315"/>
      <c r="F137" s="315"/>
      <c r="G137" s="315"/>
      <c r="H137" s="315"/>
      <c r="I137" s="315"/>
      <c r="J137" s="315"/>
      <c r="K137" s="315"/>
      <c r="L137" s="51"/>
      <c r="M137" s="51"/>
      <c r="N137" s="90">
        <f t="shared" ref="N137" si="153">SUM(N138:N142)</f>
        <v>4384570.3</v>
      </c>
      <c r="O137" s="55">
        <f t="shared" ref="O137:S137" si="154">SUM(O138:O142)</f>
        <v>4362669.8999999994</v>
      </c>
      <c r="P137" s="90">
        <f t="shared" si="154"/>
        <v>5218645.8</v>
      </c>
      <c r="Q137" s="55">
        <f t="shared" si="154"/>
        <v>5553457.5</v>
      </c>
      <c r="R137" s="55">
        <f t="shared" si="154"/>
        <v>5052732</v>
      </c>
      <c r="S137" s="55">
        <f t="shared" si="154"/>
        <v>4450902.2</v>
      </c>
    </row>
    <row r="138" spans="1:19" ht="15" customHeight="1">
      <c r="A138" s="320"/>
      <c r="B138" s="311"/>
      <c r="C138" s="317"/>
      <c r="D138" s="315"/>
      <c r="E138" s="315"/>
      <c r="F138" s="315"/>
      <c r="G138" s="315"/>
      <c r="H138" s="315"/>
      <c r="I138" s="315"/>
      <c r="J138" s="315"/>
      <c r="K138" s="315"/>
      <c r="L138" s="34" t="s">
        <v>27</v>
      </c>
      <c r="M138" s="34" t="s">
        <v>21</v>
      </c>
      <c r="N138" s="90">
        <v>1116029.3999999999</v>
      </c>
      <c r="O138" s="55">
        <v>1113150.8999999999</v>
      </c>
      <c r="P138" s="90">
        <v>1193547.5</v>
      </c>
      <c r="Q138" s="55">
        <v>1166132.8999999999</v>
      </c>
      <c r="R138" s="55">
        <v>1260366.2</v>
      </c>
      <c r="S138" s="55">
        <v>1298703</v>
      </c>
    </row>
    <row r="139" spans="1:19" ht="15.75" customHeight="1">
      <c r="A139" s="320"/>
      <c r="B139" s="311"/>
      <c r="C139" s="317"/>
      <c r="D139" s="315"/>
      <c r="E139" s="315"/>
      <c r="F139" s="315"/>
      <c r="G139" s="315"/>
      <c r="H139" s="315"/>
      <c r="I139" s="315"/>
      <c r="J139" s="315"/>
      <c r="K139" s="315"/>
      <c r="L139" s="34" t="s">
        <v>27</v>
      </c>
      <c r="M139" s="34" t="s">
        <v>22</v>
      </c>
      <c r="N139" s="90">
        <v>1838526.6</v>
      </c>
      <c r="O139" s="55">
        <v>1824683.7</v>
      </c>
      <c r="P139" s="90">
        <v>2565541.4</v>
      </c>
      <c r="Q139" s="55">
        <v>2501294.2000000002</v>
      </c>
      <c r="R139" s="55">
        <v>1890615.1</v>
      </c>
      <c r="S139" s="55">
        <v>1305017.8999999999</v>
      </c>
    </row>
    <row r="140" spans="1:19" ht="15" customHeight="1">
      <c r="A140" s="320"/>
      <c r="B140" s="311"/>
      <c r="C140" s="317"/>
      <c r="D140" s="315"/>
      <c r="E140" s="315"/>
      <c r="F140" s="315"/>
      <c r="G140" s="315"/>
      <c r="H140" s="315"/>
      <c r="I140" s="315"/>
      <c r="J140" s="315"/>
      <c r="K140" s="315"/>
      <c r="L140" s="34" t="s">
        <v>27</v>
      </c>
      <c r="M140" s="34" t="s">
        <v>23</v>
      </c>
      <c r="N140" s="90">
        <v>792258.7</v>
      </c>
      <c r="O140" s="55">
        <v>791882.8</v>
      </c>
      <c r="P140" s="90">
        <v>938939.8</v>
      </c>
      <c r="Q140" s="55">
        <v>1013563.9</v>
      </c>
      <c r="R140" s="55">
        <v>1112576.8999999999</v>
      </c>
      <c r="S140" s="55">
        <v>1174248.3</v>
      </c>
    </row>
    <row r="141" spans="1:19" ht="15" customHeight="1">
      <c r="A141" s="320"/>
      <c r="B141" s="311"/>
      <c r="C141" s="317"/>
      <c r="D141" s="315"/>
      <c r="E141" s="315"/>
      <c r="F141" s="315"/>
      <c r="G141" s="315"/>
      <c r="H141" s="315"/>
      <c r="I141" s="315"/>
      <c r="J141" s="315"/>
      <c r="K141" s="315"/>
      <c r="L141" s="34" t="s">
        <v>27</v>
      </c>
      <c r="M141" s="34" t="s">
        <v>27</v>
      </c>
      <c r="N141" s="90">
        <v>3066.3</v>
      </c>
      <c r="O141" s="90">
        <v>3066.3</v>
      </c>
      <c r="P141" s="90">
        <v>3856.8</v>
      </c>
      <c r="Q141" s="55">
        <v>4741.3999999999996</v>
      </c>
      <c r="R141" s="55">
        <v>4741.3999999999996</v>
      </c>
      <c r="S141" s="55">
        <v>4741.3999999999996</v>
      </c>
    </row>
    <row r="142" spans="1:19" ht="15" customHeight="1">
      <c r="A142" s="320"/>
      <c r="B142" s="311"/>
      <c r="C142" s="317"/>
      <c r="D142" s="315"/>
      <c r="E142" s="315"/>
      <c r="F142" s="315"/>
      <c r="G142" s="315"/>
      <c r="H142" s="315"/>
      <c r="I142" s="315"/>
      <c r="J142" s="315"/>
      <c r="K142" s="315"/>
      <c r="L142" s="34" t="s">
        <v>27</v>
      </c>
      <c r="M142" s="34" t="s">
        <v>30</v>
      </c>
      <c r="N142" s="90">
        <v>634689.30000000005</v>
      </c>
      <c r="O142" s="55">
        <v>629886.19999999995</v>
      </c>
      <c r="P142" s="90">
        <v>516760.3</v>
      </c>
      <c r="Q142" s="55">
        <v>867725.1</v>
      </c>
      <c r="R142" s="55">
        <v>784432.4</v>
      </c>
      <c r="S142" s="55">
        <v>668191.6</v>
      </c>
    </row>
    <row r="143" spans="1:19" ht="157.5">
      <c r="A143" s="54" t="s">
        <v>85</v>
      </c>
      <c r="B143" s="45">
        <v>2019</v>
      </c>
      <c r="C143" s="50"/>
      <c r="D143" s="51"/>
      <c r="E143" s="51"/>
      <c r="F143" s="51"/>
      <c r="G143" s="51"/>
      <c r="H143" s="51"/>
      <c r="I143" s="51"/>
      <c r="J143" s="51"/>
      <c r="K143" s="51"/>
      <c r="L143" s="51"/>
      <c r="M143" s="51"/>
      <c r="N143" s="198">
        <v>0</v>
      </c>
      <c r="O143" s="48">
        <v>0</v>
      </c>
      <c r="P143" s="91">
        <v>0</v>
      </c>
      <c r="Q143" s="48">
        <v>0</v>
      </c>
      <c r="R143" s="48">
        <v>0</v>
      </c>
      <c r="S143" s="48">
        <v>0</v>
      </c>
    </row>
    <row r="144" spans="1:19" ht="56.25">
      <c r="A144" s="54" t="s">
        <v>86</v>
      </c>
      <c r="B144" s="45">
        <v>2020</v>
      </c>
      <c r="C144" s="50"/>
      <c r="D144" s="51"/>
      <c r="E144" s="51"/>
      <c r="F144" s="51"/>
      <c r="G144" s="51"/>
      <c r="H144" s="51"/>
      <c r="I144" s="51"/>
      <c r="J144" s="51"/>
      <c r="K144" s="51"/>
      <c r="L144" s="34" t="s">
        <v>21</v>
      </c>
      <c r="M144" s="34" t="s">
        <v>29</v>
      </c>
      <c r="N144" s="198"/>
      <c r="O144" s="48"/>
      <c r="P144" s="91"/>
      <c r="Q144" s="48"/>
      <c r="R144" s="48"/>
      <c r="S144" s="48"/>
    </row>
    <row r="145" spans="1:19" ht="45">
      <c r="A145" s="54" t="s">
        <v>93</v>
      </c>
      <c r="B145" s="45">
        <v>2021</v>
      </c>
      <c r="C145" s="50"/>
      <c r="D145" s="51"/>
      <c r="E145" s="51"/>
      <c r="F145" s="51"/>
      <c r="G145" s="51"/>
      <c r="H145" s="51"/>
      <c r="I145" s="51"/>
      <c r="J145" s="51"/>
      <c r="K145" s="51"/>
      <c r="L145" s="34" t="s">
        <v>33</v>
      </c>
      <c r="M145" s="34" t="s">
        <v>21</v>
      </c>
      <c r="N145" s="90">
        <v>198732.5</v>
      </c>
      <c r="O145" s="90">
        <v>198691.8</v>
      </c>
      <c r="P145" s="90">
        <v>244000.2</v>
      </c>
      <c r="Q145" s="55">
        <v>262343.8</v>
      </c>
      <c r="R145" s="55">
        <v>281445.5</v>
      </c>
      <c r="S145" s="55">
        <v>299344.90000000002</v>
      </c>
    </row>
    <row r="146" spans="1:19" ht="45">
      <c r="A146" s="54" t="s">
        <v>101</v>
      </c>
      <c r="B146" s="45">
        <v>2022</v>
      </c>
      <c r="C146" s="50"/>
      <c r="D146" s="51"/>
      <c r="E146" s="51"/>
      <c r="F146" s="51"/>
      <c r="G146" s="51"/>
      <c r="H146" s="51"/>
      <c r="I146" s="51"/>
      <c r="J146" s="51"/>
      <c r="K146" s="51"/>
      <c r="L146" s="34" t="s">
        <v>33</v>
      </c>
      <c r="M146" s="34" t="s">
        <v>21</v>
      </c>
      <c r="N146" s="92">
        <v>507915.8</v>
      </c>
      <c r="O146" s="92">
        <v>507915.7</v>
      </c>
      <c r="P146" s="92">
        <v>605027.80000000005</v>
      </c>
      <c r="Q146" s="89">
        <v>654490.6</v>
      </c>
      <c r="R146" s="89">
        <v>674637.1</v>
      </c>
      <c r="S146" s="89">
        <v>712724.2</v>
      </c>
    </row>
    <row r="147" spans="1:19" ht="61.5" customHeight="1">
      <c r="A147" s="54" t="s">
        <v>103</v>
      </c>
      <c r="B147" s="45">
        <v>2023</v>
      </c>
      <c r="C147" s="50"/>
      <c r="D147" s="51"/>
      <c r="E147" s="51"/>
      <c r="F147" s="51"/>
      <c r="G147" s="51"/>
      <c r="H147" s="51"/>
      <c r="I147" s="51"/>
      <c r="J147" s="51"/>
      <c r="K147" s="51"/>
      <c r="L147" s="51"/>
      <c r="M147" s="51"/>
      <c r="N147" s="198">
        <v>0</v>
      </c>
      <c r="O147" s="48">
        <v>0</v>
      </c>
      <c r="P147" s="91">
        <v>0</v>
      </c>
      <c r="Q147" s="48">
        <v>0</v>
      </c>
      <c r="R147" s="48">
        <v>0</v>
      </c>
      <c r="S147" s="48">
        <v>0</v>
      </c>
    </row>
    <row r="148" spans="1:19" ht="92.25" customHeight="1">
      <c r="A148" s="54" t="s">
        <v>104</v>
      </c>
      <c r="B148" s="45">
        <v>2024</v>
      </c>
      <c r="C148" s="50"/>
      <c r="D148" s="51"/>
      <c r="E148" s="51"/>
      <c r="F148" s="51"/>
      <c r="G148" s="51"/>
      <c r="H148" s="51"/>
      <c r="I148" s="51"/>
      <c r="J148" s="51"/>
      <c r="K148" s="51"/>
      <c r="L148" s="51"/>
      <c r="M148" s="51"/>
      <c r="N148" s="198">
        <v>0</v>
      </c>
      <c r="O148" s="48">
        <v>0</v>
      </c>
      <c r="P148" s="91">
        <v>0</v>
      </c>
      <c r="Q148" s="48">
        <v>0</v>
      </c>
      <c r="R148" s="48">
        <v>0</v>
      </c>
      <c r="S148" s="48">
        <v>0</v>
      </c>
    </row>
    <row r="149" spans="1:19" ht="78.75" customHeight="1">
      <c r="A149" s="318" t="s">
        <v>105</v>
      </c>
      <c r="B149" s="311">
        <v>2025</v>
      </c>
      <c r="C149" s="317"/>
      <c r="D149" s="315"/>
      <c r="E149" s="315"/>
      <c r="F149" s="315"/>
      <c r="G149" s="315"/>
      <c r="H149" s="315"/>
      <c r="I149" s="315"/>
      <c r="J149" s="315"/>
      <c r="K149" s="315"/>
      <c r="L149" s="51"/>
      <c r="M149" s="51"/>
      <c r="N149" s="90">
        <f>N150+N151+N152</f>
        <v>651367</v>
      </c>
      <c r="O149" s="55">
        <f>O151+O152</f>
        <v>651365.9</v>
      </c>
      <c r="P149" s="90">
        <f>P150+P151+P152</f>
        <v>721121.3</v>
      </c>
      <c r="Q149" s="90">
        <f>Q150+Q151+Q152</f>
        <v>834544.79999999993</v>
      </c>
      <c r="R149" s="90">
        <f>R150+R151+R152</f>
        <v>785875.8</v>
      </c>
      <c r="S149" s="90">
        <f>S150+S151+S152</f>
        <v>808705.9</v>
      </c>
    </row>
    <row r="150" spans="1:19" ht="12.75" customHeight="1">
      <c r="A150" s="318"/>
      <c r="B150" s="311"/>
      <c r="C150" s="317"/>
      <c r="D150" s="315"/>
      <c r="E150" s="315"/>
      <c r="F150" s="315"/>
      <c r="G150" s="315"/>
      <c r="H150" s="315"/>
      <c r="I150" s="315"/>
      <c r="J150" s="315"/>
      <c r="K150" s="315"/>
      <c r="L150" s="34" t="s">
        <v>28</v>
      </c>
      <c r="M150" s="34" t="s">
        <v>21</v>
      </c>
      <c r="N150" s="90"/>
      <c r="O150" s="55"/>
      <c r="P150" s="90">
        <v>11581.1</v>
      </c>
      <c r="Q150" s="55">
        <f>15304.5-205.5</f>
        <v>15099</v>
      </c>
      <c r="R150" s="55">
        <f>15913-213.8</f>
        <v>15699.2</v>
      </c>
      <c r="S150" s="55">
        <f>16545.4-222.3</f>
        <v>16323.100000000002</v>
      </c>
    </row>
    <row r="151" spans="1:19">
      <c r="A151" s="318"/>
      <c r="B151" s="311"/>
      <c r="C151" s="317"/>
      <c r="D151" s="315"/>
      <c r="E151" s="315"/>
      <c r="F151" s="315"/>
      <c r="G151" s="315"/>
      <c r="H151" s="315"/>
      <c r="I151" s="315"/>
      <c r="J151" s="315"/>
      <c r="K151" s="315"/>
      <c r="L151" s="34" t="s">
        <v>28</v>
      </c>
      <c r="M151" s="34" t="s">
        <v>22</v>
      </c>
      <c r="N151" s="90">
        <v>194290.1</v>
      </c>
      <c r="O151" s="55">
        <v>194289.9</v>
      </c>
      <c r="P151" s="90">
        <v>185945.7</v>
      </c>
      <c r="Q151" s="55">
        <v>186315.1</v>
      </c>
      <c r="R151" s="55">
        <v>192162.6</v>
      </c>
      <c r="S151" s="55">
        <v>196230.8</v>
      </c>
    </row>
    <row r="152" spans="1:19">
      <c r="A152" s="318"/>
      <c r="B152" s="311"/>
      <c r="C152" s="317"/>
      <c r="D152" s="315"/>
      <c r="E152" s="315"/>
      <c r="F152" s="315"/>
      <c r="G152" s="315"/>
      <c r="H152" s="315"/>
      <c r="I152" s="315"/>
      <c r="J152" s="315"/>
      <c r="K152" s="315"/>
      <c r="L152" s="34" t="s">
        <v>28</v>
      </c>
      <c r="M152" s="34" t="s">
        <v>23</v>
      </c>
      <c r="N152" s="90">
        <f>457076.8+0.1</f>
        <v>457076.89999999997</v>
      </c>
      <c r="O152" s="55">
        <v>457076</v>
      </c>
      <c r="P152" s="90">
        <v>523594.5</v>
      </c>
      <c r="Q152" s="55">
        <v>633130.69999999995</v>
      </c>
      <c r="R152" s="55">
        <v>578014</v>
      </c>
      <c r="S152" s="55">
        <v>596152</v>
      </c>
    </row>
    <row r="153" spans="1:19" ht="56.25" customHeight="1">
      <c r="A153" s="276" t="s">
        <v>106</v>
      </c>
      <c r="B153" s="330">
        <v>2026</v>
      </c>
      <c r="C153" s="50"/>
      <c r="D153" s="51"/>
      <c r="E153" s="315"/>
      <c r="F153" s="315"/>
      <c r="G153" s="315"/>
      <c r="H153" s="315"/>
      <c r="I153" s="315"/>
      <c r="J153" s="315"/>
      <c r="K153" s="315"/>
      <c r="L153" s="315"/>
      <c r="M153" s="315"/>
      <c r="N153" s="340">
        <v>0</v>
      </c>
      <c r="O153" s="310">
        <v>0</v>
      </c>
      <c r="P153" s="340">
        <v>0</v>
      </c>
      <c r="Q153" s="310">
        <v>0</v>
      </c>
      <c r="R153" s="310">
        <v>0</v>
      </c>
      <c r="S153" s="310">
        <v>0</v>
      </c>
    </row>
    <row r="154" spans="1:19">
      <c r="A154" s="276"/>
      <c r="B154" s="330"/>
      <c r="C154" s="50"/>
      <c r="D154" s="51"/>
      <c r="E154" s="315"/>
      <c r="F154" s="315"/>
      <c r="G154" s="315"/>
      <c r="H154" s="315"/>
      <c r="I154" s="315"/>
      <c r="J154" s="315"/>
      <c r="K154" s="315"/>
      <c r="L154" s="315"/>
      <c r="M154" s="315"/>
      <c r="N154" s="340"/>
      <c r="O154" s="310"/>
      <c r="P154" s="340"/>
      <c r="Q154" s="310"/>
      <c r="R154" s="310"/>
      <c r="S154" s="310"/>
    </row>
    <row r="155" spans="1:19" ht="22.5">
      <c r="A155" s="54" t="s">
        <v>109</v>
      </c>
      <c r="B155" s="59">
        <v>2027</v>
      </c>
      <c r="C155" s="50"/>
      <c r="D155" s="51"/>
      <c r="E155" s="51"/>
      <c r="F155" s="51"/>
      <c r="G155" s="51"/>
      <c r="H155" s="51"/>
      <c r="I155" s="51"/>
      <c r="J155" s="51"/>
      <c r="K155" s="51"/>
      <c r="L155" s="34" t="s">
        <v>21</v>
      </c>
      <c r="M155" s="34" t="s">
        <v>29</v>
      </c>
      <c r="N155" s="90">
        <v>29860.7</v>
      </c>
      <c r="O155" s="55">
        <v>29339.5</v>
      </c>
      <c r="P155" s="90">
        <v>37476.9</v>
      </c>
      <c r="Q155" s="90">
        <v>42895.5</v>
      </c>
      <c r="R155" s="55">
        <v>44250.8</v>
      </c>
      <c r="S155" s="55">
        <v>46020.9</v>
      </c>
    </row>
    <row r="156" spans="1:19" ht="29.25" customHeight="1">
      <c r="A156" s="318" t="s">
        <v>117</v>
      </c>
      <c r="B156" s="311">
        <v>2028</v>
      </c>
      <c r="C156" s="317"/>
      <c r="D156" s="315"/>
      <c r="E156" s="315"/>
      <c r="F156" s="315"/>
      <c r="G156" s="315"/>
      <c r="H156" s="315"/>
      <c r="I156" s="315"/>
      <c r="J156" s="315"/>
      <c r="K156" s="315"/>
      <c r="L156" s="51"/>
      <c r="M156" s="51"/>
      <c r="N156" s="93">
        <f t="shared" ref="N156" si="155">N157+N158+N159</f>
        <v>0</v>
      </c>
      <c r="O156" s="69">
        <f t="shared" ref="O156:S156" si="156">O157+O158+O159</f>
        <v>0</v>
      </c>
      <c r="P156" s="93">
        <f t="shared" si="156"/>
        <v>0</v>
      </c>
      <c r="Q156" s="69">
        <f t="shared" si="156"/>
        <v>0</v>
      </c>
      <c r="R156" s="69">
        <f t="shared" si="156"/>
        <v>0</v>
      </c>
      <c r="S156" s="69">
        <f t="shared" si="156"/>
        <v>0</v>
      </c>
    </row>
    <row r="157" spans="1:19">
      <c r="A157" s="318"/>
      <c r="B157" s="311"/>
      <c r="C157" s="317"/>
      <c r="D157" s="315"/>
      <c r="E157" s="315"/>
      <c r="F157" s="315"/>
      <c r="G157" s="315"/>
      <c r="H157" s="315"/>
      <c r="I157" s="315"/>
      <c r="J157" s="315"/>
      <c r="K157" s="315"/>
      <c r="L157" s="34" t="s">
        <v>21</v>
      </c>
      <c r="M157" s="34" t="s">
        <v>29</v>
      </c>
      <c r="N157" s="90"/>
      <c r="O157" s="55"/>
      <c r="P157" s="90"/>
      <c r="Q157" s="90"/>
      <c r="R157" s="55"/>
      <c r="S157" s="55"/>
    </row>
    <row r="158" spans="1:19">
      <c r="A158" s="318"/>
      <c r="B158" s="311"/>
      <c r="C158" s="317"/>
      <c r="D158" s="315"/>
      <c r="E158" s="315"/>
      <c r="F158" s="315"/>
      <c r="G158" s="315"/>
      <c r="H158" s="315"/>
      <c r="I158" s="315"/>
      <c r="J158" s="315"/>
      <c r="K158" s="315"/>
      <c r="L158" s="34" t="s">
        <v>25</v>
      </c>
      <c r="M158" s="34" t="s">
        <v>23</v>
      </c>
      <c r="N158" s="90"/>
      <c r="O158" s="55"/>
      <c r="P158" s="90"/>
      <c r="Q158" s="55"/>
      <c r="R158" s="55"/>
      <c r="S158" s="55"/>
    </row>
    <row r="159" spans="1:19">
      <c r="A159" s="318"/>
      <c r="B159" s="311"/>
      <c r="C159" s="317"/>
      <c r="D159" s="315"/>
      <c r="E159" s="315"/>
      <c r="F159" s="315"/>
      <c r="G159" s="315"/>
      <c r="H159" s="315"/>
      <c r="I159" s="315"/>
      <c r="J159" s="315"/>
      <c r="K159" s="315"/>
      <c r="L159" s="34" t="s">
        <v>31</v>
      </c>
      <c r="M159" s="34" t="s">
        <v>23</v>
      </c>
      <c r="N159" s="90"/>
      <c r="O159" s="55"/>
      <c r="P159" s="90"/>
      <c r="Q159" s="55"/>
      <c r="R159" s="55"/>
      <c r="S159" s="55"/>
    </row>
    <row r="160" spans="1:19" ht="67.5">
      <c r="A160" s="54" t="s">
        <v>121</v>
      </c>
      <c r="B160" s="45">
        <v>2029</v>
      </c>
      <c r="C160" s="50"/>
      <c r="D160" s="51"/>
      <c r="E160" s="51"/>
      <c r="F160" s="51"/>
      <c r="G160" s="51"/>
      <c r="H160" s="51"/>
      <c r="I160" s="51"/>
      <c r="J160" s="51"/>
      <c r="K160" s="51"/>
      <c r="L160" s="51"/>
      <c r="M160" s="51"/>
      <c r="N160" s="198">
        <v>0</v>
      </c>
      <c r="O160" s="48">
        <v>0</v>
      </c>
      <c r="P160" s="91">
        <v>0</v>
      </c>
      <c r="Q160" s="48">
        <v>0</v>
      </c>
      <c r="R160" s="48">
        <v>0</v>
      </c>
      <c r="S160" s="48">
        <v>0</v>
      </c>
    </row>
    <row r="161" spans="1:19" ht="215.25" customHeight="1">
      <c r="A161" s="276" t="s">
        <v>122</v>
      </c>
      <c r="B161" s="311">
        <v>2030</v>
      </c>
      <c r="C161" s="317"/>
      <c r="D161" s="315"/>
      <c r="E161" s="315"/>
      <c r="F161" s="315"/>
      <c r="G161" s="315"/>
      <c r="H161" s="315"/>
      <c r="I161" s="315"/>
      <c r="J161" s="315"/>
      <c r="K161" s="315"/>
      <c r="L161" s="51"/>
      <c r="M161" s="51"/>
      <c r="N161" s="198">
        <f t="shared" ref="N161" si="157">SUM(N162:N164)</f>
        <v>86558.3</v>
      </c>
      <c r="O161" s="91">
        <f t="shared" ref="O161:S161" si="158">SUM(O162:O164)</f>
        <v>85700.4</v>
      </c>
      <c r="P161" s="91">
        <f t="shared" si="158"/>
        <v>98469.5</v>
      </c>
      <c r="Q161" s="91">
        <f t="shared" si="158"/>
        <v>113794</v>
      </c>
      <c r="R161" s="91">
        <f t="shared" si="158"/>
        <v>115552.2</v>
      </c>
      <c r="S161" s="91">
        <f t="shared" si="158"/>
        <v>121460</v>
      </c>
    </row>
    <row r="162" spans="1:19">
      <c r="A162" s="276"/>
      <c r="B162" s="311"/>
      <c r="C162" s="317"/>
      <c r="D162" s="315"/>
      <c r="E162" s="315"/>
      <c r="F162" s="315"/>
      <c r="G162" s="315"/>
      <c r="H162" s="315"/>
      <c r="I162" s="315"/>
      <c r="J162" s="315"/>
      <c r="K162" s="315"/>
      <c r="L162" s="34" t="s">
        <v>24</v>
      </c>
      <c r="M162" s="34" t="s">
        <v>25</v>
      </c>
      <c r="N162" s="90"/>
      <c r="O162" s="55"/>
      <c r="P162" s="90"/>
      <c r="Q162" s="90"/>
      <c r="R162" s="55"/>
      <c r="S162" s="55"/>
    </row>
    <row r="163" spans="1:19" ht="12" customHeight="1">
      <c r="A163" s="276"/>
      <c r="B163" s="311"/>
      <c r="C163" s="317"/>
      <c r="D163" s="315"/>
      <c r="E163" s="315"/>
      <c r="F163" s="315"/>
      <c r="G163" s="315"/>
      <c r="H163" s="315"/>
      <c r="I163" s="315"/>
      <c r="J163" s="315"/>
      <c r="K163" s="315"/>
      <c r="L163" s="34" t="s">
        <v>25</v>
      </c>
      <c r="M163" s="34" t="s">
        <v>23</v>
      </c>
      <c r="N163" s="90"/>
      <c r="O163" s="55"/>
      <c r="P163" s="90"/>
      <c r="Q163" s="55"/>
      <c r="R163" s="55"/>
      <c r="S163" s="55"/>
    </row>
    <row r="164" spans="1:19" ht="12" customHeight="1">
      <c r="A164" s="276"/>
      <c r="B164" s="311"/>
      <c r="C164" s="317"/>
      <c r="D164" s="315"/>
      <c r="E164" s="315"/>
      <c r="F164" s="315"/>
      <c r="G164" s="315"/>
      <c r="H164" s="315"/>
      <c r="I164" s="315"/>
      <c r="J164" s="315"/>
      <c r="K164" s="315"/>
      <c r="L164" s="34" t="s">
        <v>25</v>
      </c>
      <c r="M164" s="34" t="s">
        <v>25</v>
      </c>
      <c r="N164" s="90">
        <v>86558.3</v>
      </c>
      <c r="O164" s="48">
        <v>85700.4</v>
      </c>
      <c r="P164" s="90">
        <v>98469.5</v>
      </c>
      <c r="Q164" s="55">
        <v>113794</v>
      </c>
      <c r="R164" s="55">
        <v>115552.2</v>
      </c>
      <c r="S164" s="55">
        <v>121460</v>
      </c>
    </row>
    <row r="165" spans="1:19" ht="409.5" customHeight="1">
      <c r="A165" s="276" t="s">
        <v>123</v>
      </c>
      <c r="B165" s="311">
        <v>2031</v>
      </c>
      <c r="C165" s="317"/>
      <c r="D165" s="315"/>
      <c r="E165" s="315"/>
      <c r="F165" s="315"/>
      <c r="G165" s="315"/>
      <c r="H165" s="315"/>
      <c r="I165" s="315"/>
      <c r="J165" s="315"/>
      <c r="K165" s="315"/>
      <c r="L165" s="156" t="s">
        <v>24</v>
      </c>
      <c r="M165" s="156" t="s">
        <v>25</v>
      </c>
      <c r="N165" s="340"/>
      <c r="O165" s="310"/>
      <c r="P165" s="340"/>
      <c r="Q165" s="310"/>
      <c r="R165" s="310"/>
      <c r="S165" s="310"/>
    </row>
    <row r="166" spans="1:19" ht="240.75" customHeight="1" outlineLevel="2">
      <c r="A166" s="276"/>
      <c r="B166" s="311"/>
      <c r="C166" s="317"/>
      <c r="D166" s="315"/>
      <c r="E166" s="315"/>
      <c r="F166" s="315"/>
      <c r="G166" s="315"/>
      <c r="H166" s="315"/>
      <c r="I166" s="315"/>
      <c r="J166" s="315"/>
      <c r="K166" s="315"/>
      <c r="L166" s="156" t="s">
        <v>24</v>
      </c>
      <c r="M166" s="156" t="s">
        <v>25</v>
      </c>
      <c r="N166" s="340"/>
      <c r="O166" s="310"/>
      <c r="P166" s="340"/>
      <c r="Q166" s="310"/>
      <c r="R166" s="310"/>
      <c r="S166" s="310"/>
    </row>
    <row r="167" spans="1:19" ht="18.75" customHeight="1" outlineLevel="2">
      <c r="A167" s="157"/>
      <c r="B167" s="154"/>
      <c r="C167" s="150"/>
      <c r="D167" s="149"/>
      <c r="E167" s="149"/>
      <c r="F167" s="149"/>
      <c r="G167" s="149"/>
      <c r="H167" s="149"/>
      <c r="I167" s="149"/>
      <c r="J167" s="149"/>
      <c r="K167" s="149"/>
      <c r="L167" s="156" t="s">
        <v>24</v>
      </c>
      <c r="M167" s="156" t="s">
        <v>34</v>
      </c>
      <c r="N167" s="198"/>
      <c r="O167" s="153"/>
      <c r="P167" s="155"/>
      <c r="Q167" s="153"/>
      <c r="R167" s="153"/>
      <c r="S167" s="153"/>
    </row>
    <row r="168" spans="1:19" ht="98.25" customHeight="1">
      <c r="A168" s="70" t="s">
        <v>129</v>
      </c>
      <c r="B168" s="66">
        <v>2032</v>
      </c>
      <c r="C168" s="65"/>
      <c r="D168" s="47"/>
      <c r="E168" s="47"/>
      <c r="F168" s="47"/>
      <c r="G168" s="47"/>
      <c r="H168" s="47"/>
      <c r="I168" s="47"/>
      <c r="J168" s="47"/>
      <c r="K168" s="47"/>
      <c r="L168" s="34" t="s">
        <v>21</v>
      </c>
      <c r="M168" s="34" t="s">
        <v>29</v>
      </c>
      <c r="N168" s="90"/>
      <c r="O168" s="55"/>
      <c r="P168" s="90"/>
      <c r="Q168" s="90">
        <v>104</v>
      </c>
      <c r="R168" s="90">
        <v>104</v>
      </c>
      <c r="S168" s="55">
        <v>108.2</v>
      </c>
    </row>
    <row r="169" spans="1:19" ht="138.75" customHeight="1">
      <c r="A169" s="54" t="s">
        <v>136</v>
      </c>
      <c r="B169" s="45">
        <v>2033</v>
      </c>
      <c r="C169" s="50"/>
      <c r="D169" s="51"/>
      <c r="E169" s="51"/>
      <c r="F169" s="51"/>
      <c r="G169" s="51"/>
      <c r="H169" s="51"/>
      <c r="I169" s="51"/>
      <c r="J169" s="51"/>
      <c r="K169" s="51"/>
      <c r="L169" s="51"/>
      <c r="M169" s="51"/>
      <c r="N169" s="198">
        <v>0</v>
      </c>
      <c r="O169" s="48">
        <v>0</v>
      </c>
      <c r="P169" s="91">
        <v>0</v>
      </c>
      <c r="Q169" s="48">
        <v>0</v>
      </c>
      <c r="R169" s="48">
        <v>0</v>
      </c>
      <c r="S169" s="48">
        <v>0</v>
      </c>
    </row>
    <row r="170" spans="1:19" ht="123.75">
      <c r="A170" s="54" t="s">
        <v>137</v>
      </c>
      <c r="B170" s="45">
        <v>2034</v>
      </c>
      <c r="C170" s="50"/>
      <c r="D170" s="51"/>
      <c r="E170" s="51"/>
      <c r="F170" s="51"/>
      <c r="G170" s="51"/>
      <c r="H170" s="51"/>
      <c r="I170" s="51"/>
      <c r="J170" s="51"/>
      <c r="K170" s="51"/>
      <c r="L170" s="34"/>
      <c r="M170" s="34"/>
      <c r="N170" s="90">
        <f t="shared" ref="N170" si="159">N171+N172</f>
        <v>0</v>
      </c>
      <c r="O170" s="90">
        <f t="shared" ref="O170:S170" si="160">O171+O172</f>
        <v>0</v>
      </c>
      <c r="P170" s="90">
        <f t="shared" si="160"/>
        <v>0</v>
      </c>
      <c r="Q170" s="90">
        <f t="shared" si="160"/>
        <v>0</v>
      </c>
      <c r="R170" s="90">
        <f t="shared" si="160"/>
        <v>0</v>
      </c>
      <c r="S170" s="90">
        <f t="shared" si="160"/>
        <v>0</v>
      </c>
    </row>
    <row r="171" spans="1:19">
      <c r="A171" s="68"/>
      <c r="B171" s="66"/>
      <c r="C171" s="72"/>
      <c r="D171" s="73"/>
      <c r="E171" s="73"/>
      <c r="F171" s="73"/>
      <c r="G171" s="73"/>
      <c r="H171" s="73"/>
      <c r="I171" s="73"/>
      <c r="J171" s="73"/>
      <c r="K171" s="73"/>
      <c r="L171" s="34" t="s">
        <v>23</v>
      </c>
      <c r="M171" s="34" t="s">
        <v>30</v>
      </c>
      <c r="N171" s="90"/>
      <c r="O171" s="55"/>
      <c r="P171" s="90"/>
      <c r="Q171" s="55"/>
      <c r="R171" s="55"/>
      <c r="S171" s="55"/>
    </row>
    <row r="172" spans="1:19">
      <c r="A172" s="68"/>
      <c r="B172" s="66"/>
      <c r="C172" s="72"/>
      <c r="D172" s="73"/>
      <c r="E172" s="73"/>
      <c r="F172" s="73"/>
      <c r="G172" s="73"/>
      <c r="H172" s="73"/>
      <c r="I172" s="73"/>
      <c r="J172" s="73"/>
      <c r="K172" s="73"/>
      <c r="L172" s="34" t="s">
        <v>23</v>
      </c>
      <c r="M172" s="34" t="s">
        <v>31</v>
      </c>
      <c r="N172" s="90"/>
      <c r="O172" s="55"/>
      <c r="P172" s="90"/>
      <c r="Q172" s="55"/>
      <c r="R172" s="55"/>
      <c r="S172" s="55"/>
    </row>
    <row r="173" spans="1:19" ht="67.5" customHeight="1">
      <c r="A173" s="276" t="s">
        <v>143</v>
      </c>
      <c r="B173" s="311">
        <v>2035</v>
      </c>
      <c r="C173" s="317"/>
      <c r="D173" s="315"/>
      <c r="E173" s="315"/>
      <c r="F173" s="315"/>
      <c r="G173" s="315"/>
      <c r="H173" s="315"/>
      <c r="I173" s="315"/>
      <c r="J173" s="315"/>
      <c r="K173" s="315"/>
      <c r="L173" s="34"/>
      <c r="M173" s="34"/>
      <c r="N173" s="90">
        <f t="shared" ref="N173" si="161">N174+N175</f>
        <v>159704.70000000001</v>
      </c>
      <c r="O173" s="90">
        <f t="shared" ref="O173:S173" si="162">O174+O175</f>
        <v>157282</v>
      </c>
      <c r="P173" s="90">
        <f t="shared" si="162"/>
        <v>163467.20000000001</v>
      </c>
      <c r="Q173" s="90">
        <f t="shared" si="162"/>
        <v>184940.79999999999</v>
      </c>
      <c r="R173" s="90">
        <f t="shared" si="162"/>
        <v>202390.3</v>
      </c>
      <c r="S173" s="90">
        <f t="shared" si="162"/>
        <v>214485.9</v>
      </c>
    </row>
    <row r="174" spans="1:19">
      <c r="A174" s="276"/>
      <c r="B174" s="311"/>
      <c r="C174" s="317"/>
      <c r="D174" s="315"/>
      <c r="E174" s="315"/>
      <c r="F174" s="315"/>
      <c r="G174" s="315"/>
      <c r="H174" s="315"/>
      <c r="I174" s="315"/>
      <c r="J174" s="315"/>
      <c r="K174" s="315"/>
      <c r="L174" s="34" t="s">
        <v>23</v>
      </c>
      <c r="M174" s="34" t="s">
        <v>30</v>
      </c>
      <c r="N174" s="90"/>
      <c r="O174" s="55"/>
      <c r="P174" s="90"/>
      <c r="Q174" s="55"/>
      <c r="R174" s="55"/>
      <c r="S174" s="55"/>
    </row>
    <row r="175" spans="1:19">
      <c r="A175" s="276"/>
      <c r="B175" s="311"/>
      <c r="C175" s="317"/>
      <c r="D175" s="315"/>
      <c r="E175" s="315"/>
      <c r="F175" s="315"/>
      <c r="G175" s="315"/>
      <c r="H175" s="315"/>
      <c r="I175" s="315"/>
      <c r="J175" s="315"/>
      <c r="K175" s="315"/>
      <c r="L175" s="34" t="s">
        <v>23</v>
      </c>
      <c r="M175" s="34" t="s">
        <v>31</v>
      </c>
      <c r="N175" s="90">
        <v>159704.70000000001</v>
      </c>
      <c r="O175" s="55">
        <v>157282</v>
      </c>
      <c r="P175" s="90">
        <v>163467.20000000001</v>
      </c>
      <c r="Q175" s="55">
        <v>184940.79999999999</v>
      </c>
      <c r="R175" s="55">
        <v>202390.3</v>
      </c>
      <c r="S175" s="55">
        <v>214485.9</v>
      </c>
    </row>
    <row r="176" spans="1:19" ht="91.5" customHeight="1">
      <c r="A176" s="49" t="s">
        <v>399</v>
      </c>
      <c r="B176" s="45">
        <v>2036</v>
      </c>
      <c r="C176" s="50"/>
      <c r="D176" s="51"/>
      <c r="E176" s="51"/>
      <c r="F176" s="51"/>
      <c r="G176" s="51"/>
      <c r="H176" s="51"/>
      <c r="I176" s="51"/>
      <c r="J176" s="51"/>
      <c r="K176" s="51"/>
      <c r="L176" s="51"/>
      <c r="M176" s="51"/>
      <c r="N176" s="198">
        <v>0</v>
      </c>
      <c r="O176" s="48">
        <v>0</v>
      </c>
      <c r="P176" s="91">
        <v>0</v>
      </c>
      <c r="Q176" s="48">
        <v>0</v>
      </c>
      <c r="R176" s="48">
        <v>0</v>
      </c>
      <c r="S176" s="48">
        <v>0</v>
      </c>
    </row>
    <row r="177" spans="1:19" ht="91.5" customHeight="1">
      <c r="A177" s="49"/>
      <c r="B177" s="179">
        <v>2037</v>
      </c>
      <c r="C177" s="50"/>
      <c r="D177" s="51"/>
      <c r="E177" s="51"/>
      <c r="F177" s="51"/>
      <c r="G177" s="51"/>
      <c r="H177" s="51"/>
      <c r="I177" s="51"/>
      <c r="J177" s="51"/>
      <c r="K177" s="51"/>
      <c r="L177" s="51"/>
      <c r="M177" s="51"/>
      <c r="N177" s="198"/>
      <c r="O177" s="178"/>
      <c r="P177" s="181"/>
      <c r="Q177" s="178"/>
      <c r="R177" s="178"/>
      <c r="S177" s="178"/>
    </row>
    <row r="178" spans="1:19" ht="33.75">
      <c r="A178" s="54" t="s">
        <v>452</v>
      </c>
      <c r="B178" s="45">
        <v>2038</v>
      </c>
      <c r="C178" s="50"/>
      <c r="D178" s="51"/>
      <c r="E178" s="51"/>
      <c r="F178" s="51"/>
      <c r="G178" s="51"/>
      <c r="H178" s="51"/>
      <c r="I178" s="51"/>
      <c r="J178" s="51"/>
      <c r="K178" s="51"/>
      <c r="L178" s="34"/>
      <c r="M178" s="34"/>
      <c r="N178" s="90">
        <f t="shared" ref="N178" si="163">N179+N180</f>
        <v>0</v>
      </c>
      <c r="O178" s="90">
        <f t="shared" ref="O178:S178" si="164">O179+O180</f>
        <v>0</v>
      </c>
      <c r="P178" s="90">
        <f t="shared" si="164"/>
        <v>0</v>
      </c>
      <c r="Q178" s="90">
        <f t="shared" si="164"/>
        <v>0</v>
      </c>
      <c r="R178" s="90">
        <f t="shared" si="164"/>
        <v>0</v>
      </c>
      <c r="S178" s="90">
        <f t="shared" si="164"/>
        <v>0</v>
      </c>
    </row>
    <row r="179" spans="1:19">
      <c r="A179" s="68"/>
      <c r="B179" s="66"/>
      <c r="C179" s="50"/>
      <c r="D179" s="51"/>
      <c r="E179" s="51"/>
      <c r="F179" s="51"/>
      <c r="G179" s="51"/>
      <c r="H179" s="51"/>
      <c r="I179" s="51"/>
      <c r="J179" s="51"/>
      <c r="K179" s="73"/>
      <c r="L179" s="34" t="s">
        <v>23</v>
      </c>
      <c r="M179" s="34" t="s">
        <v>30</v>
      </c>
      <c r="N179" s="90"/>
      <c r="O179" s="55"/>
      <c r="P179" s="90"/>
      <c r="Q179" s="55"/>
      <c r="R179" s="55"/>
      <c r="S179" s="55"/>
    </row>
    <row r="180" spans="1:19">
      <c r="A180" s="68"/>
      <c r="B180" s="66"/>
      <c r="C180" s="50"/>
      <c r="D180" s="51"/>
      <c r="E180" s="51"/>
      <c r="F180" s="51"/>
      <c r="G180" s="51"/>
      <c r="H180" s="51"/>
      <c r="I180" s="51"/>
      <c r="J180" s="51"/>
      <c r="K180" s="73"/>
      <c r="L180" s="34" t="s">
        <v>23</v>
      </c>
      <c r="M180" s="34" t="s">
        <v>31</v>
      </c>
      <c r="N180" s="90"/>
      <c r="O180" s="55"/>
      <c r="P180" s="90"/>
      <c r="Q180" s="55"/>
      <c r="R180" s="55"/>
      <c r="S180" s="55"/>
    </row>
    <row r="181" spans="1:19" ht="90" customHeight="1">
      <c r="A181" s="276" t="s">
        <v>161</v>
      </c>
      <c r="B181" s="311">
        <v>2039</v>
      </c>
      <c r="C181" s="317"/>
      <c r="D181" s="315"/>
      <c r="E181" s="315"/>
      <c r="F181" s="315"/>
      <c r="G181" s="315"/>
      <c r="H181" s="315"/>
      <c r="I181" s="315"/>
      <c r="J181" s="315"/>
      <c r="K181" s="315"/>
      <c r="L181" s="51"/>
      <c r="M181" s="51"/>
      <c r="N181" s="90">
        <f t="shared" ref="N181" si="165">SUM(N182:N187)</f>
        <v>15682.5</v>
      </c>
      <c r="O181" s="55">
        <f t="shared" ref="O181:S181" si="166">SUM(O182:O187)</f>
        <v>15532.2</v>
      </c>
      <c r="P181" s="90">
        <f t="shared" si="166"/>
        <v>14533</v>
      </c>
      <c r="Q181" s="55">
        <f t="shared" si="166"/>
        <v>20180</v>
      </c>
      <c r="R181" s="55">
        <f t="shared" si="166"/>
        <v>20180</v>
      </c>
      <c r="S181" s="55">
        <f t="shared" si="166"/>
        <v>20180</v>
      </c>
    </row>
    <row r="182" spans="1:19">
      <c r="A182" s="276"/>
      <c r="B182" s="311"/>
      <c r="C182" s="317"/>
      <c r="D182" s="315"/>
      <c r="E182" s="315"/>
      <c r="F182" s="315"/>
      <c r="G182" s="315"/>
      <c r="H182" s="315"/>
      <c r="I182" s="315"/>
      <c r="J182" s="315"/>
      <c r="K182" s="315"/>
      <c r="L182" s="34" t="s">
        <v>21</v>
      </c>
      <c r="M182" s="34" t="s">
        <v>29</v>
      </c>
      <c r="N182" s="90">
        <v>9317.5</v>
      </c>
      <c r="O182" s="55">
        <v>9227.2000000000007</v>
      </c>
      <c r="P182" s="90">
        <v>8561.7999999999993</v>
      </c>
      <c r="Q182" s="90">
        <v>9700</v>
      </c>
      <c r="R182" s="90">
        <v>9700</v>
      </c>
      <c r="S182" s="90">
        <v>9700</v>
      </c>
    </row>
    <row r="183" spans="1:19">
      <c r="A183" s="276"/>
      <c r="B183" s="311"/>
      <c r="C183" s="317"/>
      <c r="D183" s="315"/>
      <c r="E183" s="315"/>
      <c r="F183" s="315"/>
      <c r="G183" s="315"/>
      <c r="H183" s="315"/>
      <c r="I183" s="315"/>
      <c r="J183" s="315"/>
      <c r="K183" s="315"/>
      <c r="L183" s="34" t="s">
        <v>24</v>
      </c>
      <c r="M183" s="34" t="s">
        <v>34</v>
      </c>
      <c r="N183" s="90">
        <v>2565</v>
      </c>
      <c r="O183" s="90">
        <v>2505.5</v>
      </c>
      <c r="P183" s="90">
        <v>2509.5</v>
      </c>
      <c r="Q183" s="90">
        <v>5980</v>
      </c>
      <c r="R183" s="90">
        <v>5980</v>
      </c>
      <c r="S183" s="90">
        <v>5980</v>
      </c>
    </row>
    <row r="184" spans="1:19">
      <c r="A184" s="276"/>
      <c r="B184" s="311"/>
      <c r="C184" s="317"/>
      <c r="D184" s="315"/>
      <c r="E184" s="315"/>
      <c r="F184" s="315"/>
      <c r="G184" s="315"/>
      <c r="H184" s="315"/>
      <c r="I184" s="315"/>
      <c r="J184" s="315"/>
      <c r="K184" s="315"/>
      <c r="L184" s="34" t="s">
        <v>27</v>
      </c>
      <c r="M184" s="34" t="s">
        <v>27</v>
      </c>
      <c r="N184" s="90">
        <v>1800</v>
      </c>
      <c r="O184" s="90">
        <v>1800</v>
      </c>
      <c r="P184" s="90">
        <v>1461.7</v>
      </c>
      <c r="Q184" s="90">
        <v>1500</v>
      </c>
      <c r="R184" s="90">
        <v>1500</v>
      </c>
      <c r="S184" s="90">
        <v>1500</v>
      </c>
    </row>
    <row r="185" spans="1:19">
      <c r="A185" s="276"/>
      <c r="B185" s="311"/>
      <c r="C185" s="317"/>
      <c r="D185" s="315"/>
      <c r="E185" s="315"/>
      <c r="F185" s="315"/>
      <c r="G185" s="315"/>
      <c r="H185" s="315"/>
      <c r="I185" s="315"/>
      <c r="J185" s="315"/>
      <c r="K185" s="315"/>
      <c r="L185" s="34" t="s">
        <v>33</v>
      </c>
      <c r="M185" s="34" t="s">
        <v>21</v>
      </c>
      <c r="N185" s="90"/>
      <c r="O185" s="90"/>
      <c r="P185" s="90"/>
      <c r="Q185" s="90"/>
      <c r="R185" s="90"/>
      <c r="S185" s="90"/>
    </row>
    <row r="186" spans="1:19">
      <c r="A186" s="276"/>
      <c r="B186" s="311"/>
      <c r="C186" s="317"/>
      <c r="D186" s="315"/>
      <c r="E186" s="315"/>
      <c r="F186" s="315"/>
      <c r="G186" s="315"/>
      <c r="H186" s="315"/>
      <c r="I186" s="315"/>
      <c r="J186" s="315"/>
      <c r="K186" s="315"/>
      <c r="L186" s="34" t="s">
        <v>33</v>
      </c>
      <c r="M186" s="34" t="s">
        <v>24</v>
      </c>
      <c r="N186" s="90"/>
      <c r="O186" s="55"/>
      <c r="P186" s="90"/>
      <c r="Q186" s="55"/>
      <c r="R186" s="55"/>
      <c r="S186" s="55"/>
    </row>
    <row r="187" spans="1:19">
      <c r="A187" s="276"/>
      <c r="B187" s="311"/>
      <c r="C187" s="317"/>
      <c r="D187" s="315"/>
      <c r="E187" s="315"/>
      <c r="F187" s="315"/>
      <c r="G187" s="315"/>
      <c r="H187" s="315"/>
      <c r="I187" s="315"/>
      <c r="J187" s="315"/>
      <c r="K187" s="315"/>
      <c r="L187" s="34" t="s">
        <v>28</v>
      </c>
      <c r="M187" s="34" t="s">
        <v>22</v>
      </c>
      <c r="N187" s="90">
        <v>2000</v>
      </c>
      <c r="O187" s="90">
        <v>1999.5</v>
      </c>
      <c r="P187" s="90">
        <v>2000</v>
      </c>
      <c r="Q187" s="90">
        <v>3000</v>
      </c>
      <c r="R187" s="90">
        <v>3000</v>
      </c>
      <c r="S187" s="90">
        <v>3000</v>
      </c>
    </row>
    <row r="188" spans="1:19" ht="39" customHeight="1">
      <c r="A188" s="276" t="s">
        <v>169</v>
      </c>
      <c r="B188" s="311">
        <v>2040</v>
      </c>
      <c r="C188" s="317"/>
      <c r="D188" s="315"/>
      <c r="E188" s="315"/>
      <c r="F188" s="315"/>
      <c r="G188" s="315"/>
      <c r="H188" s="315"/>
      <c r="I188" s="315"/>
      <c r="J188" s="315"/>
      <c r="K188" s="315"/>
      <c r="L188" s="51"/>
      <c r="M188" s="51"/>
      <c r="N188" s="90">
        <f t="shared" ref="N188" si="167">SUM(N189:N192)</f>
        <v>113009.20000000001</v>
      </c>
      <c r="O188" s="55">
        <f t="shared" ref="O188:S188" si="168">SUM(O189:O192)</f>
        <v>112708</v>
      </c>
      <c r="P188" s="90">
        <f t="shared" si="168"/>
        <v>182011.6</v>
      </c>
      <c r="Q188" s="55">
        <f t="shared" si="168"/>
        <v>133057.4</v>
      </c>
      <c r="R188" s="55">
        <f t="shared" si="168"/>
        <v>136105.20000000001</v>
      </c>
      <c r="S188" s="55">
        <f t="shared" si="168"/>
        <v>140416.80000000002</v>
      </c>
    </row>
    <row r="189" spans="1:19">
      <c r="A189" s="276"/>
      <c r="B189" s="311"/>
      <c r="C189" s="317"/>
      <c r="D189" s="315"/>
      <c r="E189" s="315"/>
      <c r="F189" s="315"/>
      <c r="G189" s="315"/>
      <c r="H189" s="315"/>
      <c r="I189" s="315"/>
      <c r="J189" s="315"/>
      <c r="K189" s="315"/>
      <c r="L189" s="34" t="s">
        <v>21</v>
      </c>
      <c r="M189" s="34" t="s">
        <v>29</v>
      </c>
      <c r="N189" s="90">
        <v>48</v>
      </c>
      <c r="O189" s="55">
        <v>48</v>
      </c>
      <c r="P189" s="90">
        <v>50</v>
      </c>
      <c r="Q189" s="90">
        <v>50</v>
      </c>
      <c r="R189" s="90">
        <v>50</v>
      </c>
      <c r="S189" s="90">
        <v>50</v>
      </c>
    </row>
    <row r="190" spans="1:19">
      <c r="A190" s="276"/>
      <c r="B190" s="311"/>
      <c r="C190" s="317"/>
      <c r="D190" s="315"/>
      <c r="E190" s="315"/>
      <c r="F190" s="315"/>
      <c r="G190" s="315"/>
      <c r="H190" s="315"/>
      <c r="I190" s="315"/>
      <c r="J190" s="315"/>
      <c r="K190" s="315"/>
      <c r="L190" s="34" t="s">
        <v>27</v>
      </c>
      <c r="M190" s="34" t="s">
        <v>27</v>
      </c>
      <c r="N190" s="90">
        <v>112908.1</v>
      </c>
      <c r="O190" s="55">
        <v>112606.9</v>
      </c>
      <c r="P190" s="90">
        <v>181861.6</v>
      </c>
      <c r="Q190" s="55">
        <v>132857.4</v>
      </c>
      <c r="R190" s="55">
        <v>135899.20000000001</v>
      </c>
      <c r="S190" s="55">
        <v>140204.6</v>
      </c>
    </row>
    <row r="191" spans="1:19">
      <c r="A191" s="276"/>
      <c r="B191" s="311"/>
      <c r="C191" s="317"/>
      <c r="D191" s="315"/>
      <c r="E191" s="315"/>
      <c r="F191" s="315"/>
      <c r="G191" s="315"/>
      <c r="H191" s="315"/>
      <c r="I191" s="315"/>
      <c r="J191" s="315"/>
      <c r="K191" s="315"/>
      <c r="L191" s="34" t="s">
        <v>27</v>
      </c>
      <c r="M191" s="34" t="s">
        <v>30</v>
      </c>
      <c r="N191" s="90"/>
      <c r="O191" s="55"/>
      <c r="P191" s="90"/>
      <c r="Q191" s="90"/>
      <c r="R191" s="90"/>
      <c r="S191" s="90"/>
    </row>
    <row r="192" spans="1:19">
      <c r="A192" s="276"/>
      <c r="B192" s="311"/>
      <c r="C192" s="317"/>
      <c r="D192" s="315"/>
      <c r="E192" s="315"/>
      <c r="F192" s="315"/>
      <c r="G192" s="315"/>
      <c r="H192" s="315"/>
      <c r="I192" s="315"/>
      <c r="J192" s="315"/>
      <c r="K192" s="315"/>
      <c r="L192" s="34" t="s">
        <v>33</v>
      </c>
      <c r="M192" s="34" t="s">
        <v>21</v>
      </c>
      <c r="N192" s="90">
        <v>53.1</v>
      </c>
      <c r="O192" s="90">
        <v>53.1</v>
      </c>
      <c r="P192" s="90">
        <v>100</v>
      </c>
      <c r="Q192" s="90">
        <v>150</v>
      </c>
      <c r="R192" s="90">
        <v>156</v>
      </c>
      <c r="S192" s="90">
        <v>162.19999999999999</v>
      </c>
    </row>
    <row r="193" spans="1:19" ht="117" customHeight="1">
      <c r="A193" s="54" t="s">
        <v>176</v>
      </c>
      <c r="B193" s="45">
        <v>2041</v>
      </c>
      <c r="C193" s="50"/>
      <c r="D193" s="51"/>
      <c r="E193" s="51"/>
      <c r="F193" s="51"/>
      <c r="G193" s="51"/>
      <c r="H193" s="51"/>
      <c r="I193" s="51"/>
      <c r="J193" s="51"/>
      <c r="K193" s="51"/>
      <c r="L193" s="51"/>
      <c r="M193" s="51"/>
      <c r="N193" s="198">
        <v>0</v>
      </c>
      <c r="O193" s="48">
        <v>0</v>
      </c>
      <c r="P193" s="91">
        <v>0</v>
      </c>
      <c r="Q193" s="48">
        <v>0</v>
      </c>
      <c r="R193" s="48">
        <v>0</v>
      </c>
      <c r="S193" s="48">
        <v>0</v>
      </c>
    </row>
    <row r="194" spans="1:19" ht="45.75" customHeight="1">
      <c r="A194" s="54" t="s">
        <v>177</v>
      </c>
      <c r="B194" s="45">
        <v>2042</v>
      </c>
      <c r="C194" s="50"/>
      <c r="D194" s="51"/>
      <c r="E194" s="51"/>
      <c r="F194" s="51"/>
      <c r="G194" s="51"/>
      <c r="H194" s="51"/>
      <c r="I194" s="51"/>
      <c r="J194" s="51"/>
      <c r="K194" s="51"/>
      <c r="L194" s="51"/>
      <c r="M194" s="51"/>
      <c r="N194" s="198">
        <v>0</v>
      </c>
      <c r="O194" s="48">
        <v>0</v>
      </c>
      <c r="P194" s="91">
        <v>0</v>
      </c>
      <c r="Q194" s="48">
        <v>0</v>
      </c>
      <c r="R194" s="48">
        <v>0</v>
      </c>
      <c r="S194" s="48">
        <v>0</v>
      </c>
    </row>
    <row r="195" spans="1:19" ht="22.5">
      <c r="A195" s="54" t="s">
        <v>453</v>
      </c>
      <c r="B195" s="45">
        <v>2043</v>
      </c>
      <c r="C195" s="50"/>
      <c r="D195" s="51"/>
      <c r="E195" s="51"/>
      <c r="F195" s="51"/>
      <c r="G195" s="51"/>
      <c r="H195" s="51"/>
      <c r="I195" s="51"/>
      <c r="J195" s="51"/>
      <c r="K195" s="51"/>
      <c r="L195" s="51"/>
      <c r="M195" s="51"/>
      <c r="N195" s="198">
        <v>0</v>
      </c>
      <c r="O195" s="48">
        <v>0</v>
      </c>
      <c r="P195" s="91">
        <v>0</v>
      </c>
      <c r="Q195" s="48">
        <v>0</v>
      </c>
      <c r="R195" s="48">
        <v>0</v>
      </c>
      <c r="S195" s="48">
        <v>0</v>
      </c>
    </row>
    <row r="196" spans="1:19" ht="78.75">
      <c r="A196" s="54" t="s">
        <v>179</v>
      </c>
      <c r="B196" s="45">
        <v>2044</v>
      </c>
      <c r="C196" s="50"/>
      <c r="D196" s="51"/>
      <c r="E196" s="51"/>
      <c r="F196" s="51"/>
      <c r="G196" s="51"/>
      <c r="H196" s="51"/>
      <c r="I196" s="51"/>
      <c r="J196" s="51"/>
      <c r="K196" s="51"/>
      <c r="L196" s="51"/>
      <c r="M196" s="51"/>
      <c r="N196" s="198">
        <v>0</v>
      </c>
      <c r="O196" s="48">
        <v>0</v>
      </c>
      <c r="P196" s="91">
        <v>0</v>
      </c>
      <c r="Q196" s="48">
        <v>0</v>
      </c>
      <c r="R196" s="48">
        <v>0</v>
      </c>
      <c r="S196" s="48">
        <v>0</v>
      </c>
    </row>
    <row r="197" spans="1:19" ht="24.75" customHeight="1">
      <c r="A197" s="54" t="s">
        <v>180</v>
      </c>
      <c r="B197" s="45">
        <v>2045</v>
      </c>
      <c r="C197" s="50"/>
      <c r="D197" s="51"/>
      <c r="E197" s="51"/>
      <c r="F197" s="51"/>
      <c r="G197" s="51"/>
      <c r="H197" s="51"/>
      <c r="I197" s="51"/>
      <c r="J197" s="51"/>
      <c r="K197" s="51"/>
      <c r="L197" s="34"/>
      <c r="M197" s="34"/>
      <c r="N197" s="198">
        <v>0</v>
      </c>
      <c r="O197" s="91">
        <v>0</v>
      </c>
      <c r="P197" s="91">
        <v>0</v>
      </c>
      <c r="Q197" s="48">
        <v>0</v>
      </c>
      <c r="R197" s="48">
        <v>0</v>
      </c>
      <c r="S197" s="48">
        <v>0</v>
      </c>
    </row>
    <row r="198" spans="1:19" ht="60" customHeight="1">
      <c r="A198" s="54" t="s">
        <v>181</v>
      </c>
      <c r="B198" s="45">
        <v>2046</v>
      </c>
      <c r="C198" s="50"/>
      <c r="D198" s="51"/>
      <c r="E198" s="51"/>
      <c r="F198" s="51"/>
      <c r="G198" s="51"/>
      <c r="H198" s="51"/>
      <c r="I198" s="51"/>
      <c r="J198" s="51"/>
      <c r="K198" s="51"/>
      <c r="L198" s="51"/>
      <c r="M198" s="51"/>
      <c r="N198" s="198">
        <v>0</v>
      </c>
      <c r="O198" s="48">
        <v>0</v>
      </c>
      <c r="P198" s="91">
        <v>0</v>
      </c>
      <c r="Q198" s="48">
        <v>0</v>
      </c>
      <c r="R198" s="48">
        <v>0</v>
      </c>
      <c r="S198" s="48">
        <v>0</v>
      </c>
    </row>
    <row r="199" spans="1:19" ht="56.25">
      <c r="A199" s="54" t="s">
        <v>409</v>
      </c>
      <c r="B199" s="74">
        <v>2100</v>
      </c>
      <c r="C199" s="46" t="s">
        <v>20</v>
      </c>
      <c r="D199" s="46" t="s">
        <v>20</v>
      </c>
      <c r="E199" s="46" t="s">
        <v>20</v>
      </c>
      <c r="F199" s="46" t="s">
        <v>20</v>
      </c>
      <c r="G199" s="46" t="s">
        <v>20</v>
      </c>
      <c r="H199" s="46" t="s">
        <v>20</v>
      </c>
      <c r="I199" s="46" t="s">
        <v>20</v>
      </c>
      <c r="J199" s="46" t="s">
        <v>20</v>
      </c>
      <c r="K199" s="46" t="s">
        <v>20</v>
      </c>
      <c r="L199" s="51"/>
      <c r="M199" s="51"/>
      <c r="N199" s="198">
        <f t="shared" ref="N199" si="169">N200+N204+N205+N212+N213+N214+N215+N216+N217+N218+N219+N220+N221+N231+N243</f>
        <v>2505221.9</v>
      </c>
      <c r="O199" s="91">
        <f t="shared" ref="O199:S199" si="170">O200+O204+O205+O212+O213+O214+O215+O216+O217+O218+O219+O220+O221+O231+O243</f>
        <v>2458119.3000000007</v>
      </c>
      <c r="P199" s="91">
        <f t="shared" si="170"/>
        <v>2962717.2</v>
      </c>
      <c r="Q199" s="91">
        <f t="shared" si="170"/>
        <v>3176850.2</v>
      </c>
      <c r="R199" s="91">
        <f t="shared" si="170"/>
        <v>3301271.6</v>
      </c>
      <c r="S199" s="91">
        <f t="shared" si="170"/>
        <v>3409741.4000000004</v>
      </c>
    </row>
    <row r="200" spans="1:19" ht="45" customHeight="1">
      <c r="A200" s="276" t="s">
        <v>183</v>
      </c>
      <c r="B200" s="311">
        <v>2101</v>
      </c>
      <c r="C200" s="317"/>
      <c r="D200" s="315"/>
      <c r="E200" s="315"/>
      <c r="F200" s="315"/>
      <c r="G200" s="315"/>
      <c r="H200" s="315"/>
      <c r="I200" s="315"/>
      <c r="J200" s="315"/>
      <c r="K200" s="315"/>
      <c r="L200" s="51"/>
      <c r="M200" s="51"/>
      <c r="N200" s="198">
        <f t="shared" ref="N200" si="171">SUM(N201:N203)</f>
        <v>188514.2</v>
      </c>
      <c r="O200" s="91">
        <f t="shared" ref="O200:S200" si="172">SUM(O201:O203)</f>
        <v>185893.9</v>
      </c>
      <c r="P200" s="91">
        <f t="shared" si="172"/>
        <v>196097.1</v>
      </c>
      <c r="Q200" s="91">
        <f t="shared" si="172"/>
        <v>211376.8</v>
      </c>
      <c r="R200" s="91">
        <f t="shared" si="172"/>
        <v>218603.59999999998</v>
      </c>
      <c r="S200" s="91">
        <f t="shared" si="172"/>
        <v>222614.3</v>
      </c>
    </row>
    <row r="201" spans="1:19">
      <c r="A201" s="276"/>
      <c r="B201" s="311"/>
      <c r="C201" s="317"/>
      <c r="D201" s="315"/>
      <c r="E201" s="315"/>
      <c r="F201" s="315"/>
      <c r="G201" s="315"/>
      <c r="H201" s="315"/>
      <c r="I201" s="315"/>
      <c r="J201" s="315"/>
      <c r="K201" s="315"/>
      <c r="L201" s="34" t="s">
        <v>21</v>
      </c>
      <c r="M201" s="34" t="s">
        <v>22</v>
      </c>
      <c r="N201" s="198">
        <v>3971</v>
      </c>
      <c r="O201" s="48">
        <v>3854</v>
      </c>
      <c r="P201" s="91">
        <v>4191.3999999999996</v>
      </c>
      <c r="Q201" s="48"/>
      <c r="R201" s="48"/>
      <c r="S201" s="48"/>
    </row>
    <row r="202" spans="1:19">
      <c r="A202" s="276"/>
      <c r="B202" s="311"/>
      <c r="C202" s="317"/>
      <c r="D202" s="315"/>
      <c r="E202" s="315"/>
      <c r="F202" s="315"/>
      <c r="G202" s="315"/>
      <c r="H202" s="315"/>
      <c r="I202" s="315"/>
      <c r="J202" s="315"/>
      <c r="K202" s="315"/>
      <c r="L202" s="34" t="s">
        <v>21</v>
      </c>
      <c r="M202" s="34" t="s">
        <v>23</v>
      </c>
      <c r="N202" s="198">
        <v>181749.2</v>
      </c>
      <c r="O202" s="48">
        <v>179246</v>
      </c>
      <c r="P202" s="91">
        <v>189133.5</v>
      </c>
      <c r="Q202" s="48">
        <v>208400</v>
      </c>
      <c r="R202" s="48">
        <v>215626.8</v>
      </c>
      <c r="S202" s="48">
        <v>219637.5</v>
      </c>
    </row>
    <row r="203" spans="1:19">
      <c r="A203" s="276"/>
      <c r="B203" s="311"/>
      <c r="C203" s="317"/>
      <c r="D203" s="315"/>
      <c r="E203" s="315"/>
      <c r="F203" s="315"/>
      <c r="G203" s="315"/>
      <c r="H203" s="315"/>
      <c r="I203" s="315"/>
      <c r="J203" s="315"/>
      <c r="K203" s="315"/>
      <c r="L203" s="34" t="s">
        <v>21</v>
      </c>
      <c r="M203" s="34" t="s">
        <v>29</v>
      </c>
      <c r="N203" s="198">
        <v>2794</v>
      </c>
      <c r="O203" s="91">
        <v>2793.9</v>
      </c>
      <c r="P203" s="91">
        <v>2772.2</v>
      </c>
      <c r="Q203" s="91">
        <v>2976.8</v>
      </c>
      <c r="R203" s="210">
        <v>2976.8</v>
      </c>
      <c r="S203" s="210">
        <v>2976.8</v>
      </c>
    </row>
    <row r="204" spans="1:19" ht="33.75">
      <c r="A204" s="54" t="s">
        <v>190</v>
      </c>
      <c r="B204" s="45">
        <v>2102</v>
      </c>
      <c r="C204" s="50"/>
      <c r="D204" s="51"/>
      <c r="E204" s="51"/>
      <c r="F204" s="51"/>
      <c r="G204" s="51"/>
      <c r="H204" s="51"/>
      <c r="I204" s="51"/>
      <c r="J204" s="51"/>
      <c r="K204" s="51"/>
      <c r="L204" s="51"/>
      <c r="M204" s="51"/>
      <c r="N204" s="198">
        <v>0</v>
      </c>
      <c r="O204" s="48">
        <v>0</v>
      </c>
      <c r="P204" s="91">
        <v>0</v>
      </c>
      <c r="Q204" s="48">
        <v>0</v>
      </c>
      <c r="R204" s="48">
        <v>0</v>
      </c>
      <c r="S204" s="48">
        <v>0</v>
      </c>
    </row>
    <row r="205" spans="1:19" ht="101.25" customHeight="1">
      <c r="A205" s="276" t="s">
        <v>191</v>
      </c>
      <c r="B205" s="311">
        <v>2103</v>
      </c>
      <c r="C205" s="317"/>
      <c r="D205" s="315"/>
      <c r="E205" s="315"/>
      <c r="F205" s="315"/>
      <c r="G205" s="315"/>
      <c r="H205" s="315"/>
      <c r="I205" s="315"/>
      <c r="J205" s="315"/>
      <c r="K205" s="315"/>
      <c r="L205" s="51"/>
      <c r="M205" s="51"/>
      <c r="N205" s="90">
        <f t="shared" ref="N205" si="173">SUM(N206:N211)</f>
        <v>1087215.2</v>
      </c>
      <c r="O205" s="90">
        <f t="shared" ref="O205:S205" si="174">SUM(O206:O211)</f>
        <v>1063791.2000000002</v>
      </c>
      <c r="P205" s="90">
        <f t="shared" si="174"/>
        <v>1250056.8999999999</v>
      </c>
      <c r="Q205" s="90">
        <f t="shared" si="174"/>
        <v>1322443.1000000001</v>
      </c>
      <c r="R205" s="90">
        <f t="shared" si="174"/>
        <v>1368787.3000000003</v>
      </c>
      <c r="S205" s="90">
        <f t="shared" si="174"/>
        <v>1418495.3</v>
      </c>
    </row>
    <row r="206" spans="1:19">
      <c r="A206" s="276"/>
      <c r="B206" s="311"/>
      <c r="C206" s="317"/>
      <c r="D206" s="315"/>
      <c r="E206" s="315"/>
      <c r="F206" s="315"/>
      <c r="G206" s="315"/>
      <c r="H206" s="315"/>
      <c r="I206" s="315"/>
      <c r="J206" s="315"/>
      <c r="K206" s="315"/>
      <c r="L206" s="34" t="s">
        <v>21</v>
      </c>
      <c r="M206" s="34" t="s">
        <v>29</v>
      </c>
      <c r="N206" s="90">
        <v>178950.9</v>
      </c>
      <c r="O206" s="55">
        <v>171657.60000000001</v>
      </c>
      <c r="P206" s="90">
        <v>210345.3</v>
      </c>
      <c r="Q206" s="90">
        <v>229443.5</v>
      </c>
      <c r="R206" s="55">
        <v>232984.5</v>
      </c>
      <c r="S206" s="55">
        <v>245923.8</v>
      </c>
    </row>
    <row r="207" spans="1:19">
      <c r="A207" s="276"/>
      <c r="B207" s="311"/>
      <c r="C207" s="317"/>
      <c r="D207" s="315"/>
      <c r="E207" s="315"/>
      <c r="F207" s="315"/>
      <c r="G207" s="315"/>
      <c r="H207" s="315"/>
      <c r="I207" s="315"/>
      <c r="J207" s="315"/>
      <c r="K207" s="315"/>
      <c r="L207" s="34" t="s">
        <v>25</v>
      </c>
      <c r="M207" s="34" t="s">
        <v>23</v>
      </c>
      <c r="N207" s="90">
        <v>686824.9</v>
      </c>
      <c r="O207" s="55">
        <v>678371.3</v>
      </c>
      <c r="P207" s="90">
        <v>770586</v>
      </c>
      <c r="Q207" s="90">
        <v>801016.8</v>
      </c>
      <c r="R207" s="55">
        <v>824058.1</v>
      </c>
      <c r="S207" s="55">
        <v>849894.2</v>
      </c>
    </row>
    <row r="208" spans="1:19">
      <c r="A208" s="276"/>
      <c r="B208" s="311"/>
      <c r="C208" s="317"/>
      <c r="D208" s="315"/>
      <c r="E208" s="315"/>
      <c r="F208" s="315"/>
      <c r="G208" s="315"/>
      <c r="H208" s="315"/>
      <c r="I208" s="315"/>
      <c r="J208" s="315"/>
      <c r="K208" s="315"/>
      <c r="L208" s="34" t="s">
        <v>24</v>
      </c>
      <c r="M208" s="34" t="s">
        <v>33</v>
      </c>
      <c r="N208" s="90"/>
      <c r="O208" s="55"/>
      <c r="P208" s="90"/>
      <c r="Q208" s="55"/>
      <c r="R208" s="55"/>
      <c r="S208" s="55"/>
    </row>
    <row r="209" spans="1:19">
      <c r="A209" s="276"/>
      <c r="B209" s="311"/>
      <c r="C209" s="317"/>
      <c r="D209" s="315"/>
      <c r="E209" s="315"/>
      <c r="F209" s="315"/>
      <c r="G209" s="315"/>
      <c r="H209" s="315"/>
      <c r="I209" s="315"/>
      <c r="J209" s="315"/>
      <c r="K209" s="315"/>
      <c r="L209" s="34" t="s">
        <v>24</v>
      </c>
      <c r="M209" s="34" t="s">
        <v>30</v>
      </c>
      <c r="N209" s="90">
        <v>166092.1</v>
      </c>
      <c r="O209" s="55">
        <v>160750.20000000001</v>
      </c>
      <c r="P209" s="90">
        <v>212831.2</v>
      </c>
      <c r="Q209" s="55">
        <v>229954.2</v>
      </c>
      <c r="R209" s="55">
        <v>247382.6</v>
      </c>
      <c r="S209" s="55">
        <v>255740.7</v>
      </c>
    </row>
    <row r="210" spans="1:19">
      <c r="A210" s="276"/>
      <c r="B210" s="311"/>
      <c r="C210" s="317"/>
      <c r="D210" s="315"/>
      <c r="E210" s="315"/>
      <c r="F210" s="315"/>
      <c r="G210" s="315"/>
      <c r="H210" s="315"/>
      <c r="I210" s="315"/>
      <c r="J210" s="315"/>
      <c r="K210" s="315"/>
      <c r="L210" s="34" t="s">
        <v>24</v>
      </c>
      <c r="M210" s="34" t="s">
        <v>34</v>
      </c>
      <c r="N210" s="90">
        <v>55347.3</v>
      </c>
      <c r="O210" s="55">
        <v>53012.1</v>
      </c>
      <c r="P210" s="90">
        <v>56294.400000000001</v>
      </c>
      <c r="Q210" s="55">
        <v>62028.6</v>
      </c>
      <c r="R210" s="55">
        <v>64362.1</v>
      </c>
      <c r="S210" s="55">
        <v>66936.600000000006</v>
      </c>
    </row>
    <row r="211" spans="1:19">
      <c r="A211" s="276"/>
      <c r="B211" s="311"/>
      <c r="C211" s="317"/>
      <c r="D211" s="315"/>
      <c r="E211" s="315"/>
      <c r="F211" s="315"/>
      <c r="G211" s="315"/>
      <c r="H211" s="315"/>
      <c r="I211" s="315"/>
      <c r="J211" s="315"/>
      <c r="K211" s="315"/>
      <c r="L211" s="34" t="s">
        <v>25</v>
      </c>
      <c r="M211" s="34" t="s">
        <v>25</v>
      </c>
      <c r="N211" s="90"/>
      <c r="O211" s="55"/>
      <c r="P211" s="90"/>
      <c r="Q211" s="55"/>
      <c r="R211" s="55"/>
      <c r="S211" s="55"/>
    </row>
    <row r="212" spans="1:19" ht="67.5">
      <c r="A212" s="54" t="s">
        <v>194</v>
      </c>
      <c r="B212" s="45">
        <v>2104</v>
      </c>
      <c r="C212" s="50"/>
      <c r="D212" s="51"/>
      <c r="E212" s="51"/>
      <c r="F212" s="51"/>
      <c r="G212" s="51"/>
      <c r="H212" s="51"/>
      <c r="I212" s="51"/>
      <c r="J212" s="51"/>
      <c r="K212" s="51"/>
      <c r="L212" s="51"/>
      <c r="M212" s="51"/>
      <c r="N212" s="198">
        <v>0</v>
      </c>
      <c r="O212" s="48">
        <v>0</v>
      </c>
      <c r="P212" s="91">
        <v>0</v>
      </c>
      <c r="Q212" s="48">
        <v>0</v>
      </c>
      <c r="R212" s="48">
        <v>0</v>
      </c>
      <c r="S212" s="48">
        <v>0</v>
      </c>
    </row>
    <row r="213" spans="1:19" ht="45">
      <c r="A213" s="54" t="s">
        <v>195</v>
      </c>
      <c r="B213" s="45">
        <v>2105</v>
      </c>
      <c r="C213" s="50"/>
      <c r="D213" s="51"/>
      <c r="E213" s="51"/>
      <c r="F213" s="51"/>
      <c r="G213" s="51"/>
      <c r="H213" s="51"/>
      <c r="I213" s="51"/>
      <c r="J213" s="51"/>
      <c r="K213" s="51"/>
      <c r="L213" s="51"/>
      <c r="M213" s="51"/>
      <c r="N213" s="198">
        <v>0</v>
      </c>
      <c r="O213" s="48">
        <v>0</v>
      </c>
      <c r="P213" s="91">
        <v>0</v>
      </c>
      <c r="Q213" s="48">
        <v>0</v>
      </c>
      <c r="R213" s="48">
        <v>0</v>
      </c>
      <c r="S213" s="48">
        <v>0</v>
      </c>
    </row>
    <row r="214" spans="1:19" ht="43.5" customHeight="1">
      <c r="A214" s="54" t="s">
        <v>196</v>
      </c>
      <c r="B214" s="45">
        <v>2106</v>
      </c>
      <c r="C214" s="50"/>
      <c r="D214" s="51"/>
      <c r="E214" s="51"/>
      <c r="F214" s="51"/>
      <c r="G214" s="51"/>
      <c r="H214" s="51"/>
      <c r="I214" s="51"/>
      <c r="J214" s="51"/>
      <c r="K214" s="51"/>
      <c r="L214" s="51"/>
      <c r="M214" s="51"/>
      <c r="N214" s="198">
        <v>0</v>
      </c>
      <c r="O214" s="48">
        <v>0</v>
      </c>
      <c r="P214" s="91">
        <v>0</v>
      </c>
      <c r="Q214" s="48">
        <v>0</v>
      </c>
      <c r="R214" s="48">
        <v>0</v>
      </c>
      <c r="S214" s="48">
        <v>0</v>
      </c>
    </row>
    <row r="215" spans="1:19" ht="48.75" customHeight="1">
      <c r="A215" s="54" t="s">
        <v>415</v>
      </c>
      <c r="B215" s="45">
        <v>2107</v>
      </c>
      <c r="C215" s="50"/>
      <c r="D215" s="51"/>
      <c r="E215" s="51"/>
      <c r="F215" s="51"/>
      <c r="G215" s="51"/>
      <c r="H215" s="51"/>
      <c r="I215" s="51"/>
      <c r="J215" s="51"/>
      <c r="K215" s="51"/>
      <c r="L215" s="51"/>
      <c r="M215" s="51"/>
      <c r="N215" s="198"/>
      <c r="O215" s="48"/>
      <c r="P215" s="91"/>
      <c r="Q215" s="48"/>
      <c r="R215" s="48"/>
      <c r="S215" s="48"/>
    </row>
    <row r="216" spans="1:19" ht="117" customHeight="1">
      <c r="A216" s="54" t="s">
        <v>198</v>
      </c>
      <c r="B216" s="45">
        <v>2108</v>
      </c>
      <c r="C216" s="50"/>
      <c r="D216" s="51"/>
      <c r="E216" s="51"/>
      <c r="F216" s="51"/>
      <c r="G216" s="51"/>
      <c r="H216" s="51"/>
      <c r="I216" s="51"/>
      <c r="J216" s="51"/>
      <c r="K216" s="51"/>
      <c r="L216" s="34" t="s">
        <v>21</v>
      </c>
      <c r="M216" s="34" t="s">
        <v>27</v>
      </c>
      <c r="N216" s="198"/>
      <c r="O216" s="48"/>
      <c r="P216" s="91">
        <v>57699</v>
      </c>
      <c r="Q216" s="91"/>
      <c r="R216" s="91"/>
      <c r="S216" s="91"/>
    </row>
    <row r="217" spans="1:19" ht="119.25" customHeight="1">
      <c r="A217" s="54" t="s">
        <v>199</v>
      </c>
      <c r="B217" s="45">
        <v>2109</v>
      </c>
      <c r="C217" s="50"/>
      <c r="D217" s="51"/>
      <c r="E217" s="51"/>
      <c r="F217" s="51"/>
      <c r="G217" s="51"/>
      <c r="H217" s="51"/>
      <c r="I217" s="51"/>
      <c r="J217" s="51"/>
      <c r="K217" s="51"/>
      <c r="L217" s="51"/>
      <c r="M217" s="51"/>
      <c r="N217" s="198">
        <v>0</v>
      </c>
      <c r="O217" s="48">
        <v>0</v>
      </c>
      <c r="P217" s="91">
        <v>0</v>
      </c>
      <c r="Q217" s="48">
        <v>0</v>
      </c>
      <c r="R217" s="48">
        <v>0</v>
      </c>
      <c r="S217" s="48">
        <v>0</v>
      </c>
    </row>
    <row r="218" spans="1:19" ht="110.25" customHeight="1">
      <c r="A218" s="54" t="s">
        <v>200</v>
      </c>
      <c r="B218" s="45">
        <v>2110</v>
      </c>
      <c r="C218" s="50"/>
      <c r="D218" s="51"/>
      <c r="E218" s="51"/>
      <c r="F218" s="51"/>
      <c r="G218" s="51"/>
      <c r="H218" s="51"/>
      <c r="I218" s="51"/>
      <c r="J218" s="51"/>
      <c r="K218" s="51"/>
      <c r="L218" s="51"/>
      <c r="M218" s="51"/>
      <c r="N218" s="198">
        <v>0</v>
      </c>
      <c r="O218" s="48">
        <v>0</v>
      </c>
      <c r="P218" s="91">
        <v>0</v>
      </c>
      <c r="Q218" s="48">
        <v>0</v>
      </c>
      <c r="R218" s="48">
        <v>0</v>
      </c>
      <c r="S218" s="48">
        <v>0</v>
      </c>
    </row>
    <row r="219" spans="1:19" ht="112.5">
      <c r="A219" s="54" t="s">
        <v>201</v>
      </c>
      <c r="B219" s="45">
        <v>2111</v>
      </c>
      <c r="C219" s="50"/>
      <c r="D219" s="51"/>
      <c r="E219" s="51"/>
      <c r="F219" s="51"/>
      <c r="G219" s="51"/>
      <c r="H219" s="51"/>
      <c r="I219" s="51"/>
      <c r="J219" s="51"/>
      <c r="K219" s="51"/>
      <c r="L219" s="34" t="s">
        <v>34</v>
      </c>
      <c r="M219" s="34" t="s">
        <v>22</v>
      </c>
      <c r="N219" s="198">
        <v>0</v>
      </c>
      <c r="O219" s="48">
        <v>0</v>
      </c>
      <c r="P219" s="91">
        <v>0</v>
      </c>
      <c r="Q219" s="48">
        <v>0</v>
      </c>
      <c r="R219" s="48">
        <v>0</v>
      </c>
      <c r="S219" s="48">
        <v>0</v>
      </c>
    </row>
    <row r="220" spans="1:19" ht="43.5" customHeight="1">
      <c r="A220" s="54" t="s">
        <v>454</v>
      </c>
      <c r="B220" s="45">
        <v>2112</v>
      </c>
      <c r="C220" s="50"/>
      <c r="D220" s="51"/>
      <c r="E220" s="51"/>
      <c r="F220" s="51"/>
      <c r="G220" s="51"/>
      <c r="H220" s="51"/>
      <c r="I220" s="51"/>
      <c r="J220" s="51"/>
      <c r="K220" s="51"/>
      <c r="L220" s="51"/>
      <c r="M220" s="51"/>
      <c r="N220" s="198">
        <v>0</v>
      </c>
      <c r="O220" s="48">
        <v>0</v>
      </c>
      <c r="P220" s="91">
        <v>0</v>
      </c>
      <c r="Q220" s="48">
        <v>0</v>
      </c>
      <c r="R220" s="48">
        <v>0</v>
      </c>
      <c r="S220" s="48">
        <v>0</v>
      </c>
    </row>
    <row r="221" spans="1:19" ht="157.5" customHeight="1">
      <c r="A221" s="276" t="s">
        <v>203</v>
      </c>
      <c r="B221" s="311">
        <v>2113</v>
      </c>
      <c r="C221" s="317"/>
      <c r="D221" s="315"/>
      <c r="E221" s="315"/>
      <c r="F221" s="315"/>
      <c r="G221" s="315"/>
      <c r="H221" s="315"/>
      <c r="I221" s="315"/>
      <c r="J221" s="315"/>
      <c r="K221" s="315"/>
      <c r="L221" s="51"/>
      <c r="M221" s="51"/>
      <c r="N221" s="93">
        <f t="shared" ref="N221" si="175">SUM(N222:N230)</f>
        <v>1147.5</v>
      </c>
      <c r="O221" s="69">
        <f t="shared" ref="O221:S221" si="176">SUM(O222:O230)</f>
        <v>1040.5</v>
      </c>
      <c r="P221" s="93">
        <f t="shared" si="176"/>
        <v>636.29999999999995</v>
      </c>
      <c r="Q221" s="69">
        <f t="shared" si="176"/>
        <v>1834.7</v>
      </c>
      <c r="R221" s="69">
        <f t="shared" si="176"/>
        <v>1836.2</v>
      </c>
      <c r="S221" s="69">
        <f t="shared" si="176"/>
        <v>1837.7</v>
      </c>
    </row>
    <row r="222" spans="1:19">
      <c r="A222" s="276"/>
      <c r="B222" s="311"/>
      <c r="C222" s="317"/>
      <c r="D222" s="315"/>
      <c r="E222" s="315"/>
      <c r="F222" s="315"/>
      <c r="G222" s="315"/>
      <c r="H222" s="315"/>
      <c r="I222" s="315"/>
      <c r="J222" s="315"/>
      <c r="K222" s="315"/>
      <c r="L222" s="34" t="s">
        <v>21</v>
      </c>
      <c r="M222" s="34" t="s">
        <v>24</v>
      </c>
      <c r="N222" s="90"/>
      <c r="O222" s="90"/>
      <c r="P222" s="90"/>
      <c r="Q222" s="90">
        <v>300</v>
      </c>
      <c r="R222" s="90">
        <v>300</v>
      </c>
      <c r="S222" s="90">
        <v>300</v>
      </c>
    </row>
    <row r="223" spans="1:19">
      <c r="A223" s="276"/>
      <c r="B223" s="311"/>
      <c r="C223" s="317"/>
      <c r="D223" s="315"/>
      <c r="E223" s="315"/>
      <c r="F223" s="315"/>
      <c r="G223" s="315"/>
      <c r="H223" s="315"/>
      <c r="I223" s="315"/>
      <c r="J223" s="315"/>
      <c r="K223" s="315"/>
      <c r="L223" s="34" t="s">
        <v>21</v>
      </c>
      <c r="M223" s="34" t="s">
        <v>26</v>
      </c>
      <c r="N223" s="90"/>
      <c r="O223" s="55"/>
      <c r="P223" s="90"/>
      <c r="Q223" s="55"/>
      <c r="R223" s="55"/>
      <c r="S223" s="55"/>
    </row>
    <row r="224" spans="1:19">
      <c r="A224" s="276"/>
      <c r="B224" s="311"/>
      <c r="C224" s="317"/>
      <c r="D224" s="315"/>
      <c r="E224" s="315"/>
      <c r="F224" s="315"/>
      <c r="G224" s="315"/>
      <c r="H224" s="315"/>
      <c r="I224" s="315"/>
      <c r="J224" s="315"/>
      <c r="K224" s="315"/>
      <c r="L224" s="34" t="s">
        <v>21</v>
      </c>
      <c r="M224" s="34" t="s">
        <v>29</v>
      </c>
      <c r="N224" s="90"/>
      <c r="O224" s="55"/>
      <c r="P224" s="90"/>
      <c r="Q224" s="90"/>
      <c r="R224" s="55"/>
      <c r="S224" s="55"/>
    </row>
    <row r="225" spans="1:19">
      <c r="A225" s="276"/>
      <c r="B225" s="311"/>
      <c r="C225" s="317"/>
      <c r="D225" s="315"/>
      <c r="E225" s="315"/>
      <c r="F225" s="315"/>
      <c r="G225" s="315"/>
      <c r="H225" s="315"/>
      <c r="I225" s="315"/>
      <c r="J225" s="315"/>
      <c r="K225" s="315"/>
      <c r="L225" s="34" t="s">
        <v>24</v>
      </c>
      <c r="M225" s="34" t="s">
        <v>33</v>
      </c>
      <c r="N225" s="90"/>
      <c r="O225" s="55"/>
      <c r="P225" s="90"/>
      <c r="Q225" s="55"/>
      <c r="R225" s="55"/>
      <c r="S225" s="55"/>
    </row>
    <row r="226" spans="1:19">
      <c r="A226" s="276"/>
      <c r="B226" s="311"/>
      <c r="C226" s="317"/>
      <c r="D226" s="315"/>
      <c r="E226" s="315"/>
      <c r="F226" s="315"/>
      <c r="G226" s="315"/>
      <c r="H226" s="315"/>
      <c r="I226" s="315"/>
      <c r="J226" s="315"/>
      <c r="K226" s="315"/>
      <c r="L226" s="34" t="s">
        <v>24</v>
      </c>
      <c r="M226" s="34" t="s">
        <v>34</v>
      </c>
      <c r="N226" s="90"/>
      <c r="O226" s="55"/>
      <c r="P226" s="90"/>
      <c r="Q226" s="55"/>
      <c r="R226" s="55"/>
      <c r="S226" s="55"/>
    </row>
    <row r="227" spans="1:19">
      <c r="A227" s="276"/>
      <c r="B227" s="311"/>
      <c r="C227" s="317"/>
      <c r="D227" s="315"/>
      <c r="E227" s="315"/>
      <c r="F227" s="315"/>
      <c r="G227" s="315"/>
      <c r="H227" s="315"/>
      <c r="I227" s="315"/>
      <c r="J227" s="315"/>
      <c r="K227" s="315"/>
      <c r="L227" s="34" t="s">
        <v>25</v>
      </c>
      <c r="M227" s="34" t="s">
        <v>25</v>
      </c>
      <c r="N227" s="90"/>
      <c r="O227" s="55"/>
      <c r="P227" s="90"/>
      <c r="Q227" s="55"/>
      <c r="R227" s="55"/>
      <c r="S227" s="55"/>
    </row>
    <row r="228" spans="1:19">
      <c r="A228" s="276"/>
      <c r="B228" s="311"/>
      <c r="C228" s="317"/>
      <c r="D228" s="315"/>
      <c r="E228" s="315"/>
      <c r="F228" s="315"/>
      <c r="G228" s="315"/>
      <c r="H228" s="315"/>
      <c r="I228" s="315"/>
      <c r="J228" s="315"/>
      <c r="K228" s="315"/>
      <c r="L228" s="34" t="s">
        <v>27</v>
      </c>
      <c r="M228" s="34" t="s">
        <v>25</v>
      </c>
      <c r="N228" s="90">
        <v>1147.5</v>
      </c>
      <c r="O228" s="55">
        <v>1040.5</v>
      </c>
      <c r="P228" s="90">
        <v>636.29999999999995</v>
      </c>
      <c r="Q228" s="55">
        <v>1534.7</v>
      </c>
      <c r="R228" s="55">
        <v>1536.2</v>
      </c>
      <c r="S228" s="55">
        <v>1537.7</v>
      </c>
    </row>
    <row r="229" spans="1:19">
      <c r="A229" s="276"/>
      <c r="B229" s="311"/>
      <c r="C229" s="317"/>
      <c r="D229" s="315"/>
      <c r="E229" s="315"/>
      <c r="F229" s="315"/>
      <c r="G229" s="315"/>
      <c r="H229" s="315"/>
      <c r="I229" s="315"/>
      <c r="J229" s="315"/>
      <c r="K229" s="315"/>
      <c r="L229" s="34" t="s">
        <v>27</v>
      </c>
      <c r="M229" s="34" t="s">
        <v>30</v>
      </c>
      <c r="N229" s="90"/>
      <c r="O229" s="55"/>
      <c r="P229" s="90"/>
      <c r="Q229" s="55"/>
      <c r="R229" s="55"/>
      <c r="S229" s="55"/>
    </row>
    <row r="230" spans="1:19">
      <c r="A230" s="276"/>
      <c r="B230" s="311"/>
      <c r="C230" s="317"/>
      <c r="D230" s="315"/>
      <c r="E230" s="315"/>
      <c r="F230" s="315"/>
      <c r="G230" s="315"/>
      <c r="H230" s="315"/>
      <c r="I230" s="315"/>
      <c r="J230" s="315"/>
      <c r="K230" s="315"/>
      <c r="L230" s="34" t="s">
        <v>33</v>
      </c>
      <c r="M230" s="34" t="s">
        <v>24</v>
      </c>
      <c r="N230" s="90"/>
      <c r="O230" s="55"/>
      <c r="P230" s="90"/>
      <c r="Q230" s="55"/>
      <c r="R230" s="55"/>
      <c r="S230" s="55"/>
    </row>
    <row r="231" spans="1:19" ht="135" customHeight="1">
      <c r="A231" s="276" t="s">
        <v>207</v>
      </c>
      <c r="B231" s="311">
        <v>2114</v>
      </c>
      <c r="C231" s="317"/>
      <c r="D231" s="315"/>
      <c r="E231" s="315"/>
      <c r="F231" s="315"/>
      <c r="G231" s="315"/>
      <c r="H231" s="315"/>
      <c r="I231" s="315"/>
      <c r="J231" s="315"/>
      <c r="K231" s="315"/>
      <c r="L231" s="51"/>
      <c r="M231" s="51"/>
      <c r="N231" s="55">
        <f t="shared" ref="N231" si="177">SUM(N232:N242)</f>
        <v>3761.1</v>
      </c>
      <c r="O231" s="55">
        <f t="shared" ref="O231:S231" si="178">SUM(O232:O242)</f>
        <v>3761.1</v>
      </c>
      <c r="P231" s="55">
        <f t="shared" si="178"/>
        <v>4953.5000000000009</v>
      </c>
      <c r="Q231" s="55">
        <f t="shared" si="178"/>
        <v>9399.5999999999985</v>
      </c>
      <c r="R231" s="55">
        <f t="shared" si="178"/>
        <v>9419.1</v>
      </c>
      <c r="S231" s="55">
        <f t="shared" si="178"/>
        <v>9856.7000000000007</v>
      </c>
    </row>
    <row r="232" spans="1:19">
      <c r="A232" s="276"/>
      <c r="B232" s="311"/>
      <c r="C232" s="317"/>
      <c r="D232" s="315"/>
      <c r="E232" s="315"/>
      <c r="F232" s="315"/>
      <c r="G232" s="315"/>
      <c r="H232" s="315"/>
      <c r="I232" s="315"/>
      <c r="J232" s="315"/>
      <c r="K232" s="315"/>
      <c r="L232" s="34" t="s">
        <v>21</v>
      </c>
      <c r="M232" s="34" t="s">
        <v>29</v>
      </c>
      <c r="N232" s="90"/>
      <c r="O232" s="55"/>
      <c r="P232" s="90"/>
      <c r="Q232" s="90"/>
      <c r="R232" s="55"/>
      <c r="S232" s="55"/>
    </row>
    <row r="233" spans="1:19">
      <c r="A233" s="276"/>
      <c r="B233" s="311"/>
      <c r="C233" s="317"/>
      <c r="D233" s="315"/>
      <c r="E233" s="315"/>
      <c r="F233" s="315"/>
      <c r="G233" s="315"/>
      <c r="H233" s="315"/>
      <c r="I233" s="315"/>
      <c r="J233" s="315"/>
      <c r="K233" s="315"/>
      <c r="L233" s="34" t="s">
        <v>23</v>
      </c>
      <c r="M233" s="34" t="s">
        <v>30</v>
      </c>
      <c r="N233" s="90"/>
      <c r="O233" s="55"/>
      <c r="P233" s="90"/>
      <c r="Q233" s="55"/>
      <c r="R233" s="55"/>
      <c r="S233" s="55"/>
    </row>
    <row r="234" spans="1:19">
      <c r="A234" s="276"/>
      <c r="B234" s="311"/>
      <c r="C234" s="317"/>
      <c r="D234" s="315"/>
      <c r="E234" s="315"/>
      <c r="F234" s="315"/>
      <c r="G234" s="315"/>
      <c r="H234" s="315"/>
      <c r="I234" s="315"/>
      <c r="J234" s="315"/>
      <c r="K234" s="315"/>
      <c r="L234" s="34" t="s">
        <v>24</v>
      </c>
      <c r="M234" s="34" t="s">
        <v>34</v>
      </c>
      <c r="N234" s="90"/>
      <c r="O234" s="55"/>
      <c r="P234" s="90"/>
      <c r="Q234" s="55"/>
      <c r="R234" s="55"/>
      <c r="S234" s="55"/>
    </row>
    <row r="235" spans="1:19">
      <c r="A235" s="276"/>
      <c r="B235" s="311"/>
      <c r="C235" s="317"/>
      <c r="D235" s="315"/>
      <c r="E235" s="315"/>
      <c r="F235" s="315"/>
      <c r="G235" s="315"/>
      <c r="H235" s="315"/>
      <c r="I235" s="315"/>
      <c r="J235" s="315"/>
      <c r="K235" s="315"/>
      <c r="L235" s="34" t="s">
        <v>25</v>
      </c>
      <c r="M235" s="34" t="s">
        <v>25</v>
      </c>
      <c r="N235" s="90"/>
      <c r="O235" s="55"/>
      <c r="P235" s="90"/>
      <c r="Q235" s="55"/>
      <c r="R235" s="55"/>
      <c r="S235" s="55"/>
    </row>
    <row r="236" spans="1:19">
      <c r="A236" s="276"/>
      <c r="B236" s="311"/>
      <c r="C236" s="317"/>
      <c r="D236" s="315"/>
      <c r="E236" s="315"/>
      <c r="F236" s="315"/>
      <c r="G236" s="315"/>
      <c r="H236" s="315"/>
      <c r="I236" s="315"/>
      <c r="J236" s="315"/>
      <c r="K236" s="315"/>
      <c r="L236" s="34" t="s">
        <v>27</v>
      </c>
      <c r="M236" s="34" t="s">
        <v>21</v>
      </c>
      <c r="N236" s="90">
        <v>994.3</v>
      </c>
      <c r="O236" s="90">
        <v>994.3</v>
      </c>
      <c r="P236" s="90">
        <v>2952.5</v>
      </c>
      <c r="Q236" s="55">
        <v>5913.9</v>
      </c>
      <c r="R236" s="55">
        <v>5145</v>
      </c>
      <c r="S236" s="55">
        <v>5145</v>
      </c>
    </row>
    <row r="237" spans="1:19">
      <c r="A237" s="276"/>
      <c r="B237" s="311"/>
      <c r="C237" s="317"/>
      <c r="D237" s="315"/>
      <c r="E237" s="315"/>
      <c r="F237" s="315"/>
      <c r="G237" s="315"/>
      <c r="H237" s="315"/>
      <c r="I237" s="315"/>
      <c r="J237" s="315"/>
      <c r="K237" s="315"/>
      <c r="L237" s="34" t="s">
        <v>27</v>
      </c>
      <c r="M237" s="34" t="s">
        <v>22</v>
      </c>
      <c r="N237" s="90">
        <v>676.8</v>
      </c>
      <c r="O237" s="90">
        <v>676.8</v>
      </c>
      <c r="P237" s="90">
        <v>1243.5999999999999</v>
      </c>
      <c r="Q237" s="55">
        <v>3107.2</v>
      </c>
      <c r="R237" s="55">
        <v>3876.1</v>
      </c>
      <c r="S237" s="55">
        <v>3876.1</v>
      </c>
    </row>
    <row r="238" spans="1:19" ht="13.5" customHeight="1">
      <c r="A238" s="276"/>
      <c r="B238" s="311"/>
      <c r="C238" s="317"/>
      <c r="D238" s="315"/>
      <c r="E238" s="315"/>
      <c r="F238" s="315"/>
      <c r="G238" s="315"/>
      <c r="H238" s="315"/>
      <c r="I238" s="315"/>
      <c r="J238" s="315"/>
      <c r="K238" s="315"/>
      <c r="L238" s="34" t="s">
        <v>27</v>
      </c>
      <c r="M238" s="34" t="s">
        <v>23</v>
      </c>
      <c r="N238" s="90">
        <v>113.9</v>
      </c>
      <c r="O238" s="90">
        <v>113.9</v>
      </c>
      <c r="P238" s="90">
        <v>69.099999999999994</v>
      </c>
      <c r="Q238" s="55">
        <v>127.6</v>
      </c>
      <c r="R238" s="55">
        <v>85.5</v>
      </c>
      <c r="S238" s="55">
        <v>159.4</v>
      </c>
    </row>
    <row r="239" spans="1:19">
      <c r="A239" s="276"/>
      <c r="B239" s="311"/>
      <c r="C239" s="317"/>
      <c r="D239" s="315"/>
      <c r="E239" s="315"/>
      <c r="F239" s="315"/>
      <c r="G239" s="315"/>
      <c r="H239" s="315"/>
      <c r="I239" s="315"/>
      <c r="J239" s="315"/>
      <c r="K239" s="315"/>
      <c r="L239" s="34" t="s">
        <v>27</v>
      </c>
      <c r="M239" s="34" t="s">
        <v>30</v>
      </c>
      <c r="N239" s="90"/>
      <c r="O239" s="90"/>
      <c r="P239" s="90"/>
      <c r="Q239" s="55"/>
      <c r="R239" s="55"/>
      <c r="S239" s="55"/>
    </row>
    <row r="240" spans="1:19">
      <c r="A240" s="276"/>
      <c r="B240" s="311"/>
      <c r="C240" s="317"/>
      <c r="D240" s="315"/>
      <c r="E240" s="315"/>
      <c r="F240" s="315"/>
      <c r="G240" s="315"/>
      <c r="H240" s="315"/>
      <c r="I240" s="315"/>
      <c r="J240" s="315"/>
      <c r="K240" s="315"/>
      <c r="L240" s="34" t="s">
        <v>33</v>
      </c>
      <c r="M240" s="34" t="s">
        <v>21</v>
      </c>
      <c r="N240" s="90">
        <v>1931.1</v>
      </c>
      <c r="O240" s="90">
        <v>1931.1</v>
      </c>
      <c r="P240" s="90">
        <v>648.29999999999995</v>
      </c>
      <c r="Q240" s="90">
        <v>205.9</v>
      </c>
      <c r="R240" s="55">
        <v>267.5</v>
      </c>
      <c r="S240" s="55">
        <v>631.20000000000005</v>
      </c>
    </row>
    <row r="241" spans="1:19">
      <c r="A241" s="276"/>
      <c r="B241" s="311"/>
      <c r="C241" s="317"/>
      <c r="D241" s="315"/>
      <c r="E241" s="315"/>
      <c r="F241" s="315"/>
      <c r="G241" s="315"/>
      <c r="H241" s="315"/>
      <c r="I241" s="315"/>
      <c r="J241" s="315"/>
      <c r="K241" s="315"/>
      <c r="L241" s="34" t="s">
        <v>28</v>
      </c>
      <c r="M241" s="34" t="s">
        <v>22</v>
      </c>
      <c r="N241" s="90"/>
      <c r="O241" s="90"/>
      <c r="P241" s="90"/>
      <c r="Q241" s="90"/>
      <c r="R241" s="90"/>
      <c r="S241" s="90"/>
    </row>
    <row r="242" spans="1:19">
      <c r="A242" s="276"/>
      <c r="B242" s="311"/>
      <c r="C242" s="76"/>
      <c r="D242" s="315"/>
      <c r="E242" s="315"/>
      <c r="F242" s="315"/>
      <c r="G242" s="315"/>
      <c r="H242" s="315"/>
      <c r="I242" s="315"/>
      <c r="J242" s="315"/>
      <c r="K242" s="315"/>
      <c r="L242" s="34" t="s">
        <v>28</v>
      </c>
      <c r="M242" s="34" t="s">
        <v>23</v>
      </c>
      <c r="N242" s="90">
        <v>45</v>
      </c>
      <c r="O242" s="90">
        <v>45</v>
      </c>
      <c r="P242" s="90">
        <v>40</v>
      </c>
      <c r="Q242" s="90">
        <v>45</v>
      </c>
      <c r="R242" s="90">
        <v>45</v>
      </c>
      <c r="S242" s="90">
        <v>45</v>
      </c>
    </row>
    <row r="243" spans="1:19" ht="45" customHeight="1">
      <c r="A243" s="318" t="s">
        <v>211</v>
      </c>
      <c r="B243" s="311">
        <v>2115</v>
      </c>
      <c r="C243" s="317"/>
      <c r="D243" s="315"/>
      <c r="E243" s="315"/>
      <c r="F243" s="315"/>
      <c r="G243" s="315"/>
      <c r="H243" s="315"/>
      <c r="I243" s="315"/>
      <c r="J243" s="315"/>
      <c r="K243" s="315"/>
      <c r="L243" s="51"/>
      <c r="M243" s="51"/>
      <c r="N243" s="90">
        <f t="shared" ref="N243" si="179">SUM(N244:N270)</f>
        <v>1224583.8999999999</v>
      </c>
      <c r="O243" s="90">
        <f t="shared" ref="O243:S243" si="180">SUM(O244:O270)</f>
        <v>1203632.6000000003</v>
      </c>
      <c r="P243" s="90">
        <f t="shared" si="180"/>
        <v>1453274.4</v>
      </c>
      <c r="Q243" s="90">
        <f t="shared" si="180"/>
        <v>1631796.0000000002</v>
      </c>
      <c r="R243" s="90">
        <f t="shared" si="180"/>
        <v>1702625.3999999997</v>
      </c>
      <c r="S243" s="90">
        <f t="shared" si="180"/>
        <v>1756937.4000000001</v>
      </c>
    </row>
    <row r="244" spans="1:19" ht="18" customHeight="1">
      <c r="A244" s="318"/>
      <c r="B244" s="311"/>
      <c r="C244" s="317"/>
      <c r="D244" s="315"/>
      <c r="E244" s="315"/>
      <c r="F244" s="315"/>
      <c r="G244" s="315"/>
      <c r="H244" s="315"/>
      <c r="I244" s="315"/>
      <c r="J244" s="315"/>
      <c r="K244" s="315"/>
      <c r="L244" s="34" t="s">
        <v>21</v>
      </c>
      <c r="M244" s="34" t="s">
        <v>23</v>
      </c>
      <c r="N244" s="90"/>
      <c r="O244" s="55"/>
      <c r="P244" s="90"/>
      <c r="Q244" s="55"/>
      <c r="R244" s="55"/>
      <c r="S244" s="55"/>
    </row>
    <row r="245" spans="1:19" ht="14.25" customHeight="1">
      <c r="A245" s="318"/>
      <c r="B245" s="311"/>
      <c r="C245" s="317"/>
      <c r="D245" s="315"/>
      <c r="E245" s="315"/>
      <c r="F245" s="315"/>
      <c r="G245" s="315"/>
      <c r="H245" s="315"/>
      <c r="I245" s="315"/>
      <c r="J245" s="315"/>
      <c r="K245" s="315"/>
      <c r="L245" s="34" t="s">
        <v>21</v>
      </c>
      <c r="M245" s="34" t="s">
        <v>24</v>
      </c>
      <c r="N245" s="90">
        <v>601540.9</v>
      </c>
      <c r="O245" s="55">
        <v>595246.30000000005</v>
      </c>
      <c r="P245" s="90">
        <v>673078.8</v>
      </c>
      <c r="Q245" s="55">
        <v>708867.6</v>
      </c>
      <c r="R245" s="55">
        <v>742230.7</v>
      </c>
      <c r="S245" s="55">
        <v>767048.8</v>
      </c>
    </row>
    <row r="246" spans="1:19" ht="14.25" customHeight="1">
      <c r="A246" s="318"/>
      <c r="B246" s="311"/>
      <c r="C246" s="317"/>
      <c r="D246" s="315"/>
      <c r="E246" s="315"/>
      <c r="F246" s="315"/>
      <c r="G246" s="315"/>
      <c r="H246" s="315"/>
      <c r="I246" s="315"/>
      <c r="J246" s="315"/>
      <c r="K246" s="315"/>
      <c r="L246" s="34" t="s">
        <v>21</v>
      </c>
      <c r="M246" s="34" t="s">
        <v>26</v>
      </c>
      <c r="N246" s="90">
        <v>111069.3</v>
      </c>
      <c r="O246" s="55">
        <v>108889.3</v>
      </c>
      <c r="P246" s="90">
        <v>121232.1</v>
      </c>
      <c r="Q246" s="55">
        <v>123249.1</v>
      </c>
      <c r="R246" s="55">
        <v>127431.7</v>
      </c>
      <c r="S246" s="55">
        <v>131949</v>
      </c>
    </row>
    <row r="247" spans="1:19" ht="14.25" customHeight="1">
      <c r="A247" s="318"/>
      <c r="B247" s="311"/>
      <c r="C247" s="317"/>
      <c r="D247" s="315"/>
      <c r="E247" s="315"/>
      <c r="F247" s="315"/>
      <c r="G247" s="315"/>
      <c r="H247" s="315"/>
      <c r="I247" s="315"/>
      <c r="J247" s="315"/>
      <c r="K247" s="315"/>
      <c r="L247" s="34" t="s">
        <v>21</v>
      </c>
      <c r="M247" s="34" t="s">
        <v>28</v>
      </c>
      <c r="N247" s="90"/>
      <c r="O247" s="55"/>
      <c r="P247" s="90"/>
      <c r="Q247" s="55">
        <v>154816.70000000001</v>
      </c>
      <c r="R247" s="55">
        <v>183110.5</v>
      </c>
      <c r="S247" s="55">
        <v>190434.9</v>
      </c>
    </row>
    <row r="248" spans="1:19" ht="14.25" customHeight="1">
      <c r="A248" s="318"/>
      <c r="B248" s="311"/>
      <c r="C248" s="317"/>
      <c r="D248" s="315"/>
      <c r="E248" s="315"/>
      <c r="F248" s="315"/>
      <c r="G248" s="315"/>
      <c r="H248" s="315"/>
      <c r="I248" s="315"/>
      <c r="J248" s="315"/>
      <c r="K248" s="315"/>
      <c r="L248" s="34" t="s">
        <v>21</v>
      </c>
      <c r="M248" s="34" t="s">
        <v>29</v>
      </c>
      <c r="N248" s="94">
        <v>238570.1</v>
      </c>
      <c r="O248" s="56">
        <v>230429.4</v>
      </c>
      <c r="P248" s="94">
        <v>344627.8</v>
      </c>
      <c r="Q248" s="219">
        <v>328058.59999999998</v>
      </c>
      <c r="R248" s="220">
        <v>324554.2</v>
      </c>
      <c r="S248" s="220">
        <v>331525.40000000002</v>
      </c>
    </row>
    <row r="249" spans="1:19" ht="14.25" customHeight="1">
      <c r="A249" s="318"/>
      <c r="B249" s="311"/>
      <c r="C249" s="317"/>
      <c r="D249" s="315"/>
      <c r="E249" s="315"/>
      <c r="F249" s="315"/>
      <c r="G249" s="315"/>
      <c r="H249" s="315"/>
      <c r="I249" s="315"/>
      <c r="J249" s="315"/>
      <c r="K249" s="315"/>
      <c r="L249" s="34" t="s">
        <v>22</v>
      </c>
      <c r="M249" s="34" t="s">
        <v>23</v>
      </c>
      <c r="N249" s="90">
        <v>13416.7</v>
      </c>
      <c r="O249" s="90">
        <v>13415.6</v>
      </c>
      <c r="P249" s="90">
        <v>19106.400000000001</v>
      </c>
      <c r="Q249" s="90"/>
      <c r="R249" s="55"/>
      <c r="S249" s="55"/>
    </row>
    <row r="250" spans="1:19" ht="14.25" customHeight="1">
      <c r="A250" s="318"/>
      <c r="B250" s="311"/>
      <c r="C250" s="317"/>
      <c r="D250" s="315"/>
      <c r="E250" s="315"/>
      <c r="F250" s="315"/>
      <c r="G250" s="315"/>
      <c r="H250" s="315"/>
      <c r="I250" s="315"/>
      <c r="J250" s="315"/>
      <c r="K250" s="315"/>
      <c r="L250" s="34" t="s">
        <v>23</v>
      </c>
      <c r="M250" s="34" t="s">
        <v>24</v>
      </c>
      <c r="N250" s="90"/>
      <c r="O250" s="55"/>
      <c r="P250" s="90"/>
      <c r="Q250" s="55"/>
      <c r="R250" s="55"/>
      <c r="S250" s="55"/>
    </row>
    <row r="251" spans="1:19" ht="14.25" customHeight="1">
      <c r="A251" s="318"/>
      <c r="B251" s="311"/>
      <c r="C251" s="317"/>
      <c r="D251" s="315"/>
      <c r="E251" s="315"/>
      <c r="F251" s="315"/>
      <c r="G251" s="315"/>
      <c r="H251" s="315"/>
      <c r="I251" s="315"/>
      <c r="J251" s="315"/>
      <c r="K251" s="315"/>
      <c r="L251" s="34" t="s">
        <v>24</v>
      </c>
      <c r="M251" s="34" t="s">
        <v>21</v>
      </c>
      <c r="N251" s="90">
        <v>10023.5</v>
      </c>
      <c r="O251" s="90">
        <v>10023.5</v>
      </c>
      <c r="P251" s="90">
        <v>14239.1</v>
      </c>
      <c r="Q251" s="90">
        <v>16855.599999999999</v>
      </c>
      <c r="R251" s="55">
        <v>16334.2</v>
      </c>
      <c r="S251" s="55">
        <v>16281.1</v>
      </c>
    </row>
    <row r="252" spans="1:19" ht="14.25" customHeight="1">
      <c r="A252" s="318"/>
      <c r="B252" s="311"/>
      <c r="C252" s="317"/>
      <c r="D252" s="315"/>
      <c r="E252" s="315"/>
      <c r="F252" s="315"/>
      <c r="G252" s="315"/>
      <c r="H252" s="315"/>
      <c r="I252" s="315"/>
      <c r="J252" s="315"/>
      <c r="K252" s="315"/>
      <c r="L252" s="34" t="s">
        <v>24</v>
      </c>
      <c r="M252" s="34" t="s">
        <v>33</v>
      </c>
      <c r="N252" s="90">
        <v>35089.599999999999</v>
      </c>
      <c r="O252" s="55">
        <v>34033.300000000003</v>
      </c>
      <c r="P252" s="90">
        <v>38975.699999999997</v>
      </c>
      <c r="Q252" s="55">
        <v>45104.6</v>
      </c>
      <c r="R252" s="55">
        <v>47236.7</v>
      </c>
      <c r="S252" s="55">
        <v>49126.2</v>
      </c>
    </row>
    <row r="253" spans="1:19" ht="14.25" customHeight="1">
      <c r="A253" s="318"/>
      <c r="B253" s="311"/>
      <c r="C253" s="317"/>
      <c r="D253" s="315"/>
      <c r="E253" s="315"/>
      <c r="F253" s="315"/>
      <c r="G253" s="315"/>
      <c r="H253" s="315"/>
      <c r="I253" s="315"/>
      <c r="J253" s="315"/>
      <c r="K253" s="315"/>
      <c r="L253" s="34" t="s">
        <v>24</v>
      </c>
      <c r="M253" s="34" t="s">
        <v>30</v>
      </c>
      <c r="N253" s="90"/>
      <c r="O253" s="55"/>
      <c r="P253" s="90"/>
      <c r="Q253" s="55"/>
      <c r="R253" s="55"/>
      <c r="S253" s="55"/>
    </row>
    <row r="254" spans="1:19" ht="14.25" customHeight="1">
      <c r="A254" s="318"/>
      <c r="B254" s="311"/>
      <c r="C254" s="317"/>
      <c r="D254" s="315"/>
      <c r="E254" s="315"/>
      <c r="F254" s="315"/>
      <c r="G254" s="315"/>
      <c r="H254" s="315"/>
      <c r="I254" s="315"/>
      <c r="J254" s="315"/>
      <c r="K254" s="315"/>
      <c r="L254" s="34" t="s">
        <v>24</v>
      </c>
      <c r="M254" s="34" t="s">
        <v>31</v>
      </c>
      <c r="N254" s="90"/>
      <c r="O254" s="90"/>
      <c r="P254" s="90"/>
      <c r="Q254" s="55"/>
      <c r="R254" s="55"/>
      <c r="S254" s="55"/>
    </row>
    <row r="255" spans="1:19" ht="14.25" customHeight="1">
      <c r="A255" s="318"/>
      <c r="B255" s="311"/>
      <c r="C255" s="317"/>
      <c r="D255" s="315"/>
      <c r="E255" s="315"/>
      <c r="F255" s="315"/>
      <c r="G255" s="315"/>
      <c r="H255" s="315"/>
      <c r="I255" s="315"/>
      <c r="J255" s="315"/>
      <c r="K255" s="315"/>
      <c r="L255" s="34" t="s">
        <v>24</v>
      </c>
      <c r="M255" s="34" t="s">
        <v>34</v>
      </c>
      <c r="N255" s="90">
        <v>48813.2</v>
      </c>
      <c r="O255" s="90">
        <v>46732.800000000003</v>
      </c>
      <c r="P255" s="90">
        <v>56724</v>
      </c>
      <c r="Q255" s="55">
        <v>58799.3</v>
      </c>
      <c r="R255" s="55">
        <v>56384.800000000003</v>
      </c>
      <c r="S255" s="55">
        <v>58335.8</v>
      </c>
    </row>
    <row r="256" spans="1:19" ht="14.25" customHeight="1">
      <c r="A256" s="318"/>
      <c r="B256" s="311"/>
      <c r="C256" s="317"/>
      <c r="D256" s="315"/>
      <c r="E256" s="315"/>
      <c r="F256" s="315"/>
      <c r="G256" s="315"/>
      <c r="H256" s="315"/>
      <c r="I256" s="315"/>
      <c r="J256" s="315"/>
      <c r="K256" s="315"/>
      <c r="L256" s="34" t="s">
        <v>25</v>
      </c>
      <c r="M256" s="34" t="s">
        <v>21</v>
      </c>
      <c r="N256" s="90"/>
      <c r="O256" s="55"/>
      <c r="P256" s="90"/>
      <c r="Q256" s="55"/>
      <c r="R256" s="55"/>
      <c r="S256" s="55"/>
    </row>
    <row r="257" spans="1:19" ht="14.25" customHeight="1">
      <c r="A257" s="318"/>
      <c r="B257" s="311"/>
      <c r="C257" s="317"/>
      <c r="D257" s="315"/>
      <c r="E257" s="315"/>
      <c r="F257" s="315"/>
      <c r="G257" s="315"/>
      <c r="H257" s="315"/>
      <c r="I257" s="315"/>
      <c r="J257" s="315"/>
      <c r="K257" s="315"/>
      <c r="L257" s="34" t="s">
        <v>25</v>
      </c>
      <c r="M257" s="34" t="s">
        <v>22</v>
      </c>
      <c r="N257" s="90"/>
      <c r="O257" s="55"/>
      <c r="P257" s="90"/>
      <c r="Q257" s="55"/>
      <c r="R257" s="55"/>
      <c r="S257" s="55"/>
    </row>
    <row r="258" spans="1:19" ht="14.25" customHeight="1">
      <c r="A258" s="318"/>
      <c r="B258" s="311"/>
      <c r="C258" s="317"/>
      <c r="D258" s="315"/>
      <c r="E258" s="315"/>
      <c r="F258" s="315"/>
      <c r="G258" s="315"/>
      <c r="H258" s="315"/>
      <c r="I258" s="315"/>
      <c r="J258" s="315"/>
      <c r="K258" s="315"/>
      <c r="L258" s="34" t="s">
        <v>25</v>
      </c>
      <c r="M258" s="34" t="s">
        <v>23</v>
      </c>
      <c r="N258" s="90">
        <v>1026</v>
      </c>
      <c r="O258" s="55">
        <v>972.5</v>
      </c>
      <c r="P258" s="90">
        <v>708.4</v>
      </c>
      <c r="Q258" s="90">
        <v>1026</v>
      </c>
      <c r="R258" s="90">
        <v>1026</v>
      </c>
      <c r="S258" s="90">
        <v>1026</v>
      </c>
    </row>
    <row r="259" spans="1:19" ht="14.25" customHeight="1">
      <c r="A259" s="318"/>
      <c r="B259" s="311"/>
      <c r="C259" s="317"/>
      <c r="D259" s="315"/>
      <c r="E259" s="315"/>
      <c r="F259" s="315"/>
      <c r="G259" s="315"/>
      <c r="H259" s="315"/>
      <c r="I259" s="315"/>
      <c r="J259" s="315"/>
      <c r="K259" s="315"/>
      <c r="L259" s="34" t="s">
        <v>25</v>
      </c>
      <c r="M259" s="34" t="s">
        <v>25</v>
      </c>
      <c r="N259" s="90">
        <v>34748.699999999997</v>
      </c>
      <c r="O259" s="55">
        <v>34287.800000000003</v>
      </c>
      <c r="P259" s="90">
        <v>38804</v>
      </c>
      <c r="Q259" s="55">
        <v>44322.9</v>
      </c>
      <c r="R259" s="55">
        <v>47254.7</v>
      </c>
      <c r="S259" s="55">
        <v>47710.2</v>
      </c>
    </row>
    <row r="260" spans="1:19" ht="14.25" customHeight="1">
      <c r="A260" s="318"/>
      <c r="B260" s="311"/>
      <c r="C260" s="317"/>
      <c r="D260" s="315"/>
      <c r="E260" s="315"/>
      <c r="F260" s="315"/>
      <c r="G260" s="315"/>
      <c r="H260" s="315"/>
      <c r="I260" s="315"/>
      <c r="J260" s="315"/>
      <c r="K260" s="315"/>
      <c r="L260" s="34" t="s">
        <v>27</v>
      </c>
      <c r="M260" s="34" t="s">
        <v>21</v>
      </c>
      <c r="N260" s="90"/>
      <c r="O260" s="55"/>
      <c r="P260" s="90"/>
      <c r="Q260" s="55"/>
      <c r="R260" s="55"/>
      <c r="S260" s="55"/>
    </row>
    <row r="261" spans="1:19" ht="14.25" customHeight="1">
      <c r="A261" s="318"/>
      <c r="B261" s="311"/>
      <c r="C261" s="317"/>
      <c r="D261" s="315"/>
      <c r="E261" s="315"/>
      <c r="F261" s="315"/>
      <c r="G261" s="315"/>
      <c r="H261" s="315"/>
      <c r="I261" s="315"/>
      <c r="J261" s="315"/>
      <c r="K261" s="315"/>
      <c r="L261" s="34" t="s">
        <v>27</v>
      </c>
      <c r="M261" s="34" t="s">
        <v>22</v>
      </c>
      <c r="N261" s="90"/>
      <c r="O261" s="55"/>
      <c r="P261" s="90"/>
      <c r="Q261" s="55"/>
      <c r="R261" s="55"/>
      <c r="S261" s="55"/>
    </row>
    <row r="262" spans="1:19" ht="14.25" customHeight="1">
      <c r="A262" s="318"/>
      <c r="B262" s="311"/>
      <c r="C262" s="317"/>
      <c r="D262" s="315"/>
      <c r="E262" s="315"/>
      <c r="F262" s="315"/>
      <c r="G262" s="315"/>
      <c r="H262" s="315"/>
      <c r="I262" s="315"/>
      <c r="J262" s="315"/>
      <c r="K262" s="315"/>
      <c r="L262" s="34" t="s">
        <v>27</v>
      </c>
      <c r="M262" s="34" t="s">
        <v>23</v>
      </c>
      <c r="N262" s="90"/>
      <c r="O262" s="55"/>
      <c r="P262" s="90"/>
      <c r="Q262" s="55"/>
      <c r="R262" s="55"/>
      <c r="S262" s="55"/>
    </row>
    <row r="263" spans="1:19" ht="14.25" customHeight="1">
      <c r="A263" s="318"/>
      <c r="B263" s="311"/>
      <c r="C263" s="317"/>
      <c r="D263" s="315"/>
      <c r="E263" s="315"/>
      <c r="F263" s="315"/>
      <c r="G263" s="315"/>
      <c r="H263" s="315"/>
      <c r="I263" s="315"/>
      <c r="J263" s="315"/>
      <c r="K263" s="315"/>
      <c r="L263" s="34" t="s">
        <v>27</v>
      </c>
      <c r="M263" s="34" t="s">
        <v>27</v>
      </c>
      <c r="N263" s="90"/>
      <c r="O263" s="90"/>
      <c r="P263" s="90"/>
      <c r="Q263" s="55"/>
      <c r="R263" s="55"/>
      <c r="S263" s="55"/>
    </row>
    <row r="264" spans="1:19" ht="14.25" customHeight="1">
      <c r="A264" s="318"/>
      <c r="B264" s="311"/>
      <c r="C264" s="317"/>
      <c r="D264" s="315"/>
      <c r="E264" s="315"/>
      <c r="F264" s="315"/>
      <c r="G264" s="315"/>
      <c r="H264" s="315"/>
      <c r="I264" s="315"/>
      <c r="J264" s="315"/>
      <c r="K264" s="315"/>
      <c r="L264" s="34" t="s">
        <v>27</v>
      </c>
      <c r="M264" s="34" t="s">
        <v>30</v>
      </c>
      <c r="N264" s="90">
        <v>38448</v>
      </c>
      <c r="O264" s="55">
        <v>38412.6</v>
      </c>
      <c r="P264" s="90">
        <v>42133.3</v>
      </c>
      <c r="Q264" s="55">
        <v>43755.1</v>
      </c>
      <c r="R264" s="55">
        <v>45905.3</v>
      </c>
      <c r="S264" s="55">
        <v>47775.5</v>
      </c>
    </row>
    <row r="265" spans="1:19" ht="14.25" customHeight="1">
      <c r="A265" s="318"/>
      <c r="B265" s="311"/>
      <c r="C265" s="317"/>
      <c r="D265" s="315"/>
      <c r="E265" s="315"/>
      <c r="F265" s="315"/>
      <c r="G265" s="315"/>
      <c r="H265" s="315"/>
      <c r="I265" s="315"/>
      <c r="J265" s="315"/>
      <c r="K265" s="315"/>
      <c r="L265" s="34" t="s">
        <v>33</v>
      </c>
      <c r="M265" s="34" t="s">
        <v>21</v>
      </c>
      <c r="N265" s="90"/>
      <c r="O265" s="55"/>
      <c r="P265" s="90"/>
      <c r="Q265" s="90"/>
      <c r="R265" s="55"/>
      <c r="S265" s="55"/>
    </row>
    <row r="266" spans="1:19" ht="14.25" customHeight="1">
      <c r="A266" s="318"/>
      <c r="B266" s="311"/>
      <c r="C266" s="317"/>
      <c r="D266" s="315"/>
      <c r="E266" s="315"/>
      <c r="F266" s="315"/>
      <c r="G266" s="315"/>
      <c r="H266" s="315"/>
      <c r="I266" s="315"/>
      <c r="J266" s="315"/>
      <c r="K266" s="315"/>
      <c r="L266" s="34" t="s">
        <v>33</v>
      </c>
      <c r="M266" s="34" t="s">
        <v>24</v>
      </c>
      <c r="N266" s="90">
        <f>20138.6-0.1</f>
        <v>20138.5</v>
      </c>
      <c r="O266" s="55">
        <v>20089.8</v>
      </c>
      <c r="P266" s="90">
        <v>22919.7</v>
      </c>
      <c r="Q266" s="55">
        <v>23245.5</v>
      </c>
      <c r="R266" s="55">
        <v>24180.7</v>
      </c>
      <c r="S266" s="55">
        <v>25040.2</v>
      </c>
    </row>
    <row r="267" spans="1:19" ht="14.25" customHeight="1">
      <c r="A267" s="318"/>
      <c r="B267" s="311"/>
      <c r="C267" s="317"/>
      <c r="D267" s="315"/>
      <c r="E267" s="315"/>
      <c r="F267" s="315"/>
      <c r="G267" s="315"/>
      <c r="H267" s="315"/>
      <c r="I267" s="315"/>
      <c r="J267" s="315"/>
      <c r="K267" s="315"/>
      <c r="L267" s="34" t="s">
        <v>31</v>
      </c>
      <c r="M267" s="34" t="s">
        <v>21</v>
      </c>
      <c r="N267" s="90">
        <v>32702</v>
      </c>
      <c r="O267" s="90">
        <v>32364</v>
      </c>
      <c r="P267" s="90">
        <v>33800</v>
      </c>
      <c r="Q267" s="90">
        <v>35002</v>
      </c>
      <c r="R267" s="90">
        <v>35002</v>
      </c>
      <c r="S267" s="90">
        <v>35002</v>
      </c>
    </row>
    <row r="268" spans="1:19" ht="14.25" customHeight="1">
      <c r="A268" s="318"/>
      <c r="B268" s="311"/>
      <c r="C268" s="317"/>
      <c r="D268" s="315"/>
      <c r="E268" s="315"/>
      <c r="F268" s="315"/>
      <c r="G268" s="315"/>
      <c r="H268" s="315"/>
      <c r="I268" s="315"/>
      <c r="J268" s="315"/>
      <c r="K268" s="315"/>
      <c r="L268" s="34" t="s">
        <v>31</v>
      </c>
      <c r="M268" s="34" t="s">
        <v>23</v>
      </c>
      <c r="N268" s="90">
        <v>21797.200000000001</v>
      </c>
      <c r="O268" s="55">
        <v>21713.200000000001</v>
      </c>
      <c r="P268" s="90">
        <v>23712.6</v>
      </c>
      <c r="Q268" s="55">
        <v>25093.8</v>
      </c>
      <c r="R268" s="55">
        <v>27281.9</v>
      </c>
      <c r="S268" s="55">
        <v>30076.6</v>
      </c>
    </row>
    <row r="269" spans="1:19" ht="14.25" customHeight="1">
      <c r="A269" s="318"/>
      <c r="B269" s="311"/>
      <c r="C269" s="317"/>
      <c r="D269" s="315"/>
      <c r="E269" s="315"/>
      <c r="F269" s="315"/>
      <c r="G269" s="315"/>
      <c r="H269" s="315"/>
      <c r="I269" s="315"/>
      <c r="J269" s="315"/>
      <c r="K269" s="315"/>
      <c r="L269" s="34" t="s">
        <v>28</v>
      </c>
      <c r="M269" s="34" t="s">
        <v>22</v>
      </c>
      <c r="N269" s="90"/>
      <c r="O269" s="55"/>
      <c r="P269" s="90"/>
      <c r="Q269" s="55"/>
      <c r="R269" s="55"/>
      <c r="S269" s="55"/>
    </row>
    <row r="270" spans="1:19">
      <c r="A270" s="318"/>
      <c r="B270" s="311"/>
      <c r="C270" s="317"/>
      <c r="D270" s="315"/>
      <c r="E270" s="315"/>
      <c r="F270" s="315"/>
      <c r="G270" s="315"/>
      <c r="H270" s="315"/>
      <c r="I270" s="315"/>
      <c r="J270" s="315"/>
      <c r="K270" s="315"/>
      <c r="L270" s="34" t="s">
        <v>28</v>
      </c>
      <c r="M270" s="34" t="s">
        <v>25</v>
      </c>
      <c r="N270" s="90">
        <v>17200.2</v>
      </c>
      <c r="O270" s="55">
        <v>17022.5</v>
      </c>
      <c r="P270" s="90">
        <v>23212.5</v>
      </c>
      <c r="Q270" s="55">
        <v>23599.200000000001</v>
      </c>
      <c r="R270" s="55">
        <v>24692</v>
      </c>
      <c r="S270" s="55">
        <v>25605.7</v>
      </c>
    </row>
    <row r="271" spans="1:19" ht="56.25">
      <c r="A271" s="54" t="s">
        <v>424</v>
      </c>
      <c r="B271" s="45">
        <v>2200</v>
      </c>
      <c r="C271" s="46" t="s">
        <v>20</v>
      </c>
      <c r="D271" s="46" t="s">
        <v>20</v>
      </c>
      <c r="E271" s="46" t="s">
        <v>20</v>
      </c>
      <c r="F271" s="46" t="s">
        <v>20</v>
      </c>
      <c r="G271" s="46" t="s">
        <v>20</v>
      </c>
      <c r="H271" s="46" t="s">
        <v>20</v>
      </c>
      <c r="I271" s="46" t="s">
        <v>20</v>
      </c>
      <c r="J271" s="46" t="s">
        <v>20</v>
      </c>
      <c r="K271" s="46" t="s">
        <v>20</v>
      </c>
      <c r="L271" s="51"/>
      <c r="M271" s="51"/>
      <c r="N271" s="90">
        <f t="shared" ref="N271" si="181">N272+N294+N299</f>
        <v>148097.70000000001</v>
      </c>
      <c r="O271" s="90">
        <f t="shared" ref="O271:S271" si="182">O272+O294+O299</f>
        <v>147997.79999999999</v>
      </c>
      <c r="P271" s="90">
        <f t="shared" si="182"/>
        <v>149780.70000000001</v>
      </c>
      <c r="Q271" s="90">
        <f t="shared" si="182"/>
        <v>107380.1</v>
      </c>
      <c r="R271" s="90">
        <f t="shared" si="182"/>
        <v>108466.4</v>
      </c>
      <c r="S271" s="90">
        <f t="shared" si="182"/>
        <v>112008.7</v>
      </c>
    </row>
    <row r="272" spans="1:19" ht="61.5" customHeight="1">
      <c r="A272" s="54" t="s">
        <v>214</v>
      </c>
      <c r="B272" s="45">
        <v>2201</v>
      </c>
      <c r="C272" s="46" t="s">
        <v>20</v>
      </c>
      <c r="D272" s="46" t="s">
        <v>20</v>
      </c>
      <c r="E272" s="46" t="s">
        <v>20</v>
      </c>
      <c r="F272" s="46" t="s">
        <v>20</v>
      </c>
      <c r="G272" s="46" t="s">
        <v>20</v>
      </c>
      <c r="H272" s="46" t="s">
        <v>20</v>
      </c>
      <c r="I272" s="46" t="s">
        <v>20</v>
      </c>
      <c r="J272" s="46" t="s">
        <v>20</v>
      </c>
      <c r="K272" s="46" t="s">
        <v>20</v>
      </c>
      <c r="L272" s="51"/>
      <c r="M272" s="51"/>
      <c r="N272" s="90">
        <f t="shared" ref="N272" si="183">N273+N274+N275+N276+N277+N278+N279+N282+N283+N284+N285+N286+N287+N288</f>
        <v>94016.200000000012</v>
      </c>
      <c r="O272" s="55">
        <f t="shared" ref="O272:S272" si="184">O273+O274+O275+O276+O277+O278+O279+O282+O283+O284+O285+O286+O287+O288</f>
        <v>94016.3</v>
      </c>
      <c r="P272" s="90">
        <f t="shared" si="184"/>
        <v>45609.4</v>
      </c>
      <c r="Q272" s="55">
        <f t="shared" si="184"/>
        <v>53744.1</v>
      </c>
      <c r="R272" s="55">
        <f t="shared" si="184"/>
        <v>54830.400000000001</v>
      </c>
      <c r="S272" s="55">
        <f t="shared" si="184"/>
        <v>58372.7</v>
      </c>
    </row>
    <row r="273" spans="1:19" ht="24" customHeight="1">
      <c r="A273" s="54" t="s">
        <v>215</v>
      </c>
      <c r="B273" s="45">
        <v>2202</v>
      </c>
      <c r="C273" s="50"/>
      <c r="D273" s="51"/>
      <c r="E273" s="51"/>
      <c r="F273" s="51"/>
      <c r="G273" s="51"/>
      <c r="H273" s="51"/>
      <c r="I273" s="51"/>
      <c r="J273" s="51"/>
      <c r="K273" s="51"/>
      <c r="L273" s="34" t="s">
        <v>33</v>
      </c>
      <c r="M273" s="34" t="s">
        <v>21</v>
      </c>
      <c r="N273" s="90">
        <v>35768.9</v>
      </c>
      <c r="O273" s="90">
        <v>35769</v>
      </c>
      <c r="P273" s="90">
        <v>45609.4</v>
      </c>
      <c r="Q273" s="55">
        <v>53744.1</v>
      </c>
      <c r="R273" s="55">
        <v>54830.400000000001</v>
      </c>
      <c r="S273" s="55">
        <v>58372.7</v>
      </c>
    </row>
    <row r="274" spans="1:19" ht="33.75">
      <c r="A274" s="54" t="s">
        <v>455</v>
      </c>
      <c r="B274" s="45">
        <v>2203</v>
      </c>
      <c r="C274" s="50"/>
      <c r="D274" s="51"/>
      <c r="E274" s="51"/>
      <c r="F274" s="51"/>
      <c r="G274" s="51"/>
      <c r="H274" s="51"/>
      <c r="I274" s="51"/>
      <c r="J274" s="51"/>
      <c r="K274" s="51"/>
      <c r="L274" s="51"/>
      <c r="M274" s="51"/>
      <c r="N274" s="198">
        <v>0</v>
      </c>
      <c r="O274" s="48">
        <v>0</v>
      </c>
      <c r="P274" s="91">
        <v>0</v>
      </c>
      <c r="Q274" s="48">
        <v>0</v>
      </c>
      <c r="R274" s="48">
        <v>0</v>
      </c>
      <c r="S274" s="48">
        <v>0</v>
      </c>
    </row>
    <row r="275" spans="1:19" ht="33.75">
      <c r="A275" s="54" t="s">
        <v>221</v>
      </c>
      <c r="B275" s="45">
        <v>2204</v>
      </c>
      <c r="C275" s="50"/>
      <c r="D275" s="51"/>
      <c r="E275" s="51"/>
      <c r="F275" s="51"/>
      <c r="G275" s="51"/>
      <c r="H275" s="51"/>
      <c r="I275" s="51"/>
      <c r="J275" s="51"/>
      <c r="K275" s="51"/>
      <c r="L275" s="51"/>
      <c r="M275" s="51"/>
      <c r="N275" s="198">
        <v>0</v>
      </c>
      <c r="O275" s="48">
        <v>0</v>
      </c>
      <c r="P275" s="91">
        <v>0</v>
      </c>
      <c r="Q275" s="48">
        <v>0</v>
      </c>
      <c r="R275" s="48">
        <v>0</v>
      </c>
      <c r="S275" s="48">
        <v>0</v>
      </c>
    </row>
    <row r="276" spans="1:19" ht="56.25">
      <c r="A276" s="54" t="s">
        <v>222</v>
      </c>
      <c r="B276" s="45">
        <v>2205</v>
      </c>
      <c r="C276" s="50"/>
      <c r="D276" s="51"/>
      <c r="E276" s="51"/>
      <c r="F276" s="51"/>
      <c r="G276" s="51"/>
      <c r="H276" s="51"/>
      <c r="I276" s="51"/>
      <c r="J276" s="51"/>
      <c r="K276" s="51"/>
      <c r="L276" s="51"/>
      <c r="M276" s="51"/>
      <c r="N276" s="198">
        <v>0</v>
      </c>
      <c r="O276" s="48">
        <v>0</v>
      </c>
      <c r="P276" s="91">
        <v>0</v>
      </c>
      <c r="Q276" s="48">
        <v>0</v>
      </c>
      <c r="R276" s="48">
        <v>0</v>
      </c>
      <c r="S276" s="48">
        <v>0</v>
      </c>
    </row>
    <row r="277" spans="1:19" ht="56.25">
      <c r="A277" s="54" t="s">
        <v>223</v>
      </c>
      <c r="B277" s="45">
        <v>2206</v>
      </c>
      <c r="C277" s="50"/>
      <c r="D277" s="51"/>
      <c r="E277" s="51"/>
      <c r="F277" s="51"/>
      <c r="G277" s="51"/>
      <c r="H277" s="51"/>
      <c r="I277" s="51"/>
      <c r="J277" s="51"/>
      <c r="K277" s="51"/>
      <c r="L277" s="51"/>
      <c r="M277" s="51"/>
      <c r="N277" s="198">
        <v>0</v>
      </c>
      <c r="O277" s="48">
        <v>0</v>
      </c>
      <c r="P277" s="91">
        <v>0</v>
      </c>
      <c r="Q277" s="48">
        <v>0</v>
      </c>
      <c r="R277" s="48">
        <v>0</v>
      </c>
      <c r="S277" s="48">
        <v>0</v>
      </c>
    </row>
    <row r="278" spans="1:19" ht="22.5">
      <c r="A278" s="54" t="s">
        <v>224</v>
      </c>
      <c r="B278" s="45">
        <v>2207</v>
      </c>
      <c r="C278" s="50"/>
      <c r="D278" s="51"/>
      <c r="E278" s="51"/>
      <c r="F278" s="51"/>
      <c r="G278" s="51"/>
      <c r="H278" s="51"/>
      <c r="I278" s="51"/>
      <c r="J278" s="51"/>
      <c r="K278" s="51"/>
      <c r="L278" s="51"/>
      <c r="M278" s="51"/>
      <c r="N278" s="198">
        <v>0</v>
      </c>
      <c r="O278" s="48">
        <v>0</v>
      </c>
      <c r="P278" s="91">
        <v>0</v>
      </c>
      <c r="Q278" s="48">
        <v>0</v>
      </c>
      <c r="R278" s="48">
        <v>0</v>
      </c>
      <c r="S278" s="48">
        <v>0</v>
      </c>
    </row>
    <row r="279" spans="1:19" ht="22.5">
      <c r="A279" s="54" t="s">
        <v>225</v>
      </c>
      <c r="B279" s="45">
        <v>2208</v>
      </c>
      <c r="C279" s="50"/>
      <c r="D279" s="51"/>
      <c r="E279" s="51"/>
      <c r="F279" s="51"/>
      <c r="G279" s="51"/>
      <c r="H279" s="51"/>
      <c r="I279" s="51"/>
      <c r="J279" s="51"/>
      <c r="K279" s="51"/>
      <c r="L279" s="34"/>
      <c r="M279" s="34"/>
      <c r="N279" s="198">
        <f>N280</f>
        <v>58247.3</v>
      </c>
      <c r="O279" s="201">
        <f t="shared" ref="O279:S279" si="185">O280</f>
        <v>58247.3</v>
      </c>
      <c r="P279" s="201">
        <f t="shared" si="185"/>
        <v>0</v>
      </c>
      <c r="Q279" s="201">
        <f t="shared" si="185"/>
        <v>0</v>
      </c>
      <c r="R279" s="201">
        <f t="shared" si="185"/>
        <v>0</v>
      </c>
      <c r="S279" s="201">
        <f t="shared" si="185"/>
        <v>0</v>
      </c>
    </row>
    <row r="280" spans="1:19">
      <c r="A280" s="54"/>
      <c r="B280" s="45"/>
      <c r="C280" s="50"/>
      <c r="D280" s="51"/>
      <c r="E280" s="51"/>
      <c r="F280" s="51"/>
      <c r="G280" s="51"/>
      <c r="H280" s="51"/>
      <c r="I280" s="51"/>
      <c r="J280" s="51"/>
      <c r="K280" s="51"/>
      <c r="L280" s="34" t="s">
        <v>24</v>
      </c>
      <c r="M280" s="34" t="s">
        <v>34</v>
      </c>
      <c r="N280" s="198">
        <v>58247.3</v>
      </c>
      <c r="O280" s="201">
        <v>58247.3</v>
      </c>
      <c r="P280" s="91"/>
      <c r="Q280" s="48"/>
      <c r="R280" s="48"/>
      <c r="S280" s="48"/>
    </row>
    <row r="281" spans="1:19">
      <c r="A281" s="54"/>
      <c r="B281" s="45"/>
      <c r="C281" s="50"/>
      <c r="D281" s="51"/>
      <c r="E281" s="51"/>
      <c r="F281" s="51"/>
      <c r="G281" s="51"/>
      <c r="H281" s="51"/>
      <c r="I281" s="51"/>
      <c r="J281" s="51"/>
      <c r="K281" s="51"/>
      <c r="L281" s="34"/>
      <c r="M281" s="34"/>
      <c r="N281" s="198"/>
      <c r="O281" s="48"/>
      <c r="P281" s="91"/>
      <c r="Q281" s="48"/>
      <c r="R281" s="48"/>
      <c r="S281" s="48"/>
    </row>
    <row r="282" spans="1:19" ht="56.25">
      <c r="A282" s="54" t="s">
        <v>228</v>
      </c>
      <c r="B282" s="45">
        <v>2209</v>
      </c>
      <c r="C282" s="50"/>
      <c r="D282" s="51"/>
      <c r="E282" s="51"/>
      <c r="F282" s="51"/>
      <c r="G282" s="51"/>
      <c r="H282" s="51"/>
      <c r="I282" s="51"/>
      <c r="J282" s="51"/>
      <c r="K282" s="51"/>
      <c r="L282" s="51"/>
      <c r="M282" s="51"/>
      <c r="N282" s="198">
        <v>0</v>
      </c>
      <c r="O282" s="48">
        <v>0</v>
      </c>
      <c r="P282" s="91">
        <v>0</v>
      </c>
      <c r="Q282" s="48">
        <v>0</v>
      </c>
      <c r="R282" s="48">
        <v>0</v>
      </c>
      <c r="S282" s="48">
        <v>0</v>
      </c>
    </row>
    <row r="283" spans="1:19" ht="78.75">
      <c r="A283" s="54" t="s">
        <v>229</v>
      </c>
      <c r="B283" s="45">
        <v>2210</v>
      </c>
      <c r="C283" s="50"/>
      <c r="D283" s="51"/>
      <c r="E283" s="51"/>
      <c r="F283" s="51"/>
      <c r="G283" s="51"/>
      <c r="H283" s="51"/>
      <c r="I283" s="51"/>
      <c r="J283" s="51"/>
      <c r="K283" s="51"/>
      <c r="L283" s="51"/>
      <c r="M283" s="51"/>
      <c r="N283" s="198">
        <v>0</v>
      </c>
      <c r="O283" s="48">
        <v>0</v>
      </c>
      <c r="P283" s="91">
        <v>0</v>
      </c>
      <c r="Q283" s="48">
        <v>0</v>
      </c>
      <c r="R283" s="48">
        <v>0</v>
      </c>
      <c r="S283" s="48">
        <v>0</v>
      </c>
    </row>
    <row r="284" spans="1:19" ht="45">
      <c r="A284" s="54" t="s">
        <v>230</v>
      </c>
      <c r="B284" s="45">
        <v>2211</v>
      </c>
      <c r="C284" s="50"/>
      <c r="D284" s="51"/>
      <c r="E284" s="51"/>
      <c r="F284" s="51"/>
      <c r="G284" s="51"/>
      <c r="H284" s="51"/>
      <c r="I284" s="51"/>
      <c r="J284" s="51"/>
      <c r="K284" s="51"/>
      <c r="L284" s="51"/>
      <c r="M284" s="51"/>
      <c r="N284" s="198">
        <v>0</v>
      </c>
      <c r="O284" s="48">
        <v>0</v>
      </c>
      <c r="P284" s="91">
        <v>0</v>
      </c>
      <c r="Q284" s="48">
        <v>0</v>
      </c>
      <c r="R284" s="48">
        <v>0</v>
      </c>
      <c r="S284" s="48">
        <v>0</v>
      </c>
    </row>
    <row r="285" spans="1:19" ht="123.75">
      <c r="A285" s="54" t="s">
        <v>231</v>
      </c>
      <c r="B285" s="45">
        <v>2212</v>
      </c>
      <c r="C285" s="50"/>
      <c r="D285" s="51"/>
      <c r="E285" s="51"/>
      <c r="F285" s="51"/>
      <c r="G285" s="51"/>
      <c r="H285" s="51"/>
      <c r="I285" s="51"/>
      <c r="J285" s="51"/>
      <c r="K285" s="51"/>
      <c r="L285" s="51"/>
      <c r="M285" s="51"/>
      <c r="N285" s="198">
        <v>0</v>
      </c>
      <c r="O285" s="48">
        <v>0</v>
      </c>
      <c r="P285" s="91">
        <v>0</v>
      </c>
      <c r="Q285" s="48">
        <v>0</v>
      </c>
      <c r="R285" s="48">
        <v>0</v>
      </c>
      <c r="S285" s="48">
        <v>0</v>
      </c>
    </row>
    <row r="286" spans="1:19" ht="67.5">
      <c r="A286" s="54" t="s">
        <v>232</v>
      </c>
      <c r="B286" s="45">
        <v>2213</v>
      </c>
      <c r="C286" s="50"/>
      <c r="D286" s="51"/>
      <c r="E286" s="51"/>
      <c r="F286" s="51"/>
      <c r="G286" s="51"/>
      <c r="H286" s="51"/>
      <c r="I286" s="51"/>
      <c r="J286" s="51"/>
      <c r="K286" s="51"/>
      <c r="L286" s="51"/>
      <c r="M286" s="51"/>
      <c r="N286" s="198">
        <v>0</v>
      </c>
      <c r="O286" s="48">
        <v>0</v>
      </c>
      <c r="P286" s="91">
        <v>0</v>
      </c>
      <c r="Q286" s="48">
        <v>0</v>
      </c>
      <c r="R286" s="48">
        <v>0</v>
      </c>
      <c r="S286" s="48">
        <v>0</v>
      </c>
    </row>
    <row r="287" spans="1:19" ht="45">
      <c r="A287" s="54" t="s">
        <v>233</v>
      </c>
      <c r="B287" s="45">
        <v>2214</v>
      </c>
      <c r="C287" s="50"/>
      <c r="D287" s="51"/>
      <c r="E287" s="51"/>
      <c r="F287" s="51"/>
      <c r="G287" s="51"/>
      <c r="H287" s="51"/>
      <c r="I287" s="51"/>
      <c r="J287" s="51"/>
      <c r="K287" s="51"/>
      <c r="L287" s="51"/>
      <c r="M287" s="51"/>
      <c r="N287" s="198">
        <v>0</v>
      </c>
      <c r="O287" s="48">
        <v>0</v>
      </c>
      <c r="P287" s="91">
        <v>0</v>
      </c>
      <c r="Q287" s="48">
        <v>0</v>
      </c>
      <c r="R287" s="48">
        <v>0</v>
      </c>
      <c r="S287" s="48">
        <v>0</v>
      </c>
    </row>
    <row r="288" spans="1:19" ht="56.25">
      <c r="A288" s="54" t="s">
        <v>241</v>
      </c>
      <c r="B288" s="45">
        <v>2215</v>
      </c>
      <c r="C288" s="50"/>
      <c r="D288" s="51"/>
      <c r="E288" s="51"/>
      <c r="F288" s="51"/>
      <c r="G288" s="51"/>
      <c r="H288" s="51"/>
      <c r="I288" s="51"/>
      <c r="J288" s="51"/>
      <c r="K288" s="51"/>
      <c r="L288" s="51"/>
      <c r="M288" s="51"/>
      <c r="N288" s="198">
        <v>0</v>
      </c>
      <c r="O288" s="48">
        <v>0</v>
      </c>
      <c r="P288" s="91">
        <v>0</v>
      </c>
      <c r="Q288" s="48">
        <v>0</v>
      </c>
      <c r="R288" s="48">
        <v>0</v>
      </c>
      <c r="S288" s="48">
        <v>0</v>
      </c>
    </row>
    <row r="289" spans="1:19" ht="54.75" customHeight="1">
      <c r="A289" s="54" t="s">
        <v>242</v>
      </c>
      <c r="B289" s="74">
        <v>2216</v>
      </c>
      <c r="C289" s="50"/>
      <c r="D289" s="51"/>
      <c r="E289" s="51"/>
      <c r="F289" s="51"/>
      <c r="G289" s="51"/>
      <c r="H289" s="51"/>
      <c r="I289" s="51"/>
      <c r="J289" s="51"/>
      <c r="K289" s="51"/>
      <c r="L289" s="51"/>
      <c r="M289" s="51"/>
      <c r="N289" s="198"/>
      <c r="O289" s="48"/>
      <c r="P289" s="91"/>
      <c r="Q289" s="48"/>
      <c r="R289" s="48"/>
      <c r="S289" s="48"/>
    </row>
    <row r="290" spans="1:19" ht="45">
      <c r="A290" s="54" t="s">
        <v>243</v>
      </c>
      <c r="B290" s="74">
        <v>2217</v>
      </c>
      <c r="C290" s="50"/>
      <c r="D290" s="51"/>
      <c r="E290" s="51"/>
      <c r="F290" s="51"/>
      <c r="G290" s="51"/>
      <c r="H290" s="51"/>
      <c r="I290" s="51"/>
      <c r="J290" s="51"/>
      <c r="K290" s="51"/>
      <c r="L290" s="51"/>
      <c r="M290" s="51"/>
      <c r="N290" s="198"/>
      <c r="O290" s="48"/>
      <c r="P290" s="91"/>
      <c r="Q290" s="48"/>
      <c r="R290" s="48"/>
      <c r="S290" s="48"/>
    </row>
    <row r="291" spans="1:19" ht="71.25" customHeight="1">
      <c r="A291" s="54" t="s">
        <v>244</v>
      </c>
      <c r="B291" s="74">
        <v>2218</v>
      </c>
      <c r="C291" s="50"/>
      <c r="D291" s="51"/>
      <c r="E291" s="51"/>
      <c r="F291" s="51"/>
      <c r="G291" s="51"/>
      <c r="H291" s="51"/>
      <c r="I291" s="51"/>
      <c r="J291" s="51"/>
      <c r="K291" s="51"/>
      <c r="L291" s="51"/>
      <c r="M291" s="51"/>
      <c r="N291" s="198"/>
      <c r="O291" s="48"/>
      <c r="P291" s="91"/>
      <c r="Q291" s="48"/>
      <c r="R291" s="48"/>
      <c r="S291" s="48"/>
    </row>
    <row r="292" spans="1:19" ht="71.25" customHeight="1">
      <c r="A292" s="54" t="s">
        <v>245</v>
      </c>
      <c r="B292" s="74">
        <v>2219</v>
      </c>
      <c r="C292" s="50"/>
      <c r="D292" s="51"/>
      <c r="E292" s="51"/>
      <c r="F292" s="51"/>
      <c r="G292" s="51"/>
      <c r="H292" s="51"/>
      <c r="I292" s="51"/>
      <c r="J292" s="51"/>
      <c r="K292" s="51"/>
      <c r="L292" s="51"/>
      <c r="M292" s="51"/>
      <c r="N292" s="198"/>
      <c r="O292" s="48"/>
      <c r="P292" s="91"/>
      <c r="Q292" s="48"/>
      <c r="R292" s="48"/>
      <c r="S292" s="48"/>
    </row>
    <row r="293" spans="1:19" ht="57.75" customHeight="1">
      <c r="A293" s="54" t="s">
        <v>246</v>
      </c>
      <c r="B293" s="74">
        <v>2220</v>
      </c>
      <c r="C293" s="50"/>
      <c r="D293" s="51"/>
      <c r="E293" s="51"/>
      <c r="F293" s="51"/>
      <c r="G293" s="51"/>
      <c r="H293" s="51"/>
      <c r="I293" s="51"/>
      <c r="J293" s="51"/>
      <c r="K293" s="51"/>
      <c r="L293" s="51"/>
      <c r="M293" s="51"/>
      <c r="N293" s="198"/>
      <c r="O293" s="48"/>
      <c r="P293" s="91"/>
      <c r="Q293" s="48"/>
      <c r="R293" s="48"/>
      <c r="S293" s="48"/>
    </row>
    <row r="294" spans="1:19" ht="56.25">
      <c r="A294" s="54" t="s">
        <v>439</v>
      </c>
      <c r="B294" s="74">
        <v>2300</v>
      </c>
      <c r="C294" s="46" t="s">
        <v>20</v>
      </c>
      <c r="D294" s="46" t="s">
        <v>20</v>
      </c>
      <c r="E294" s="46" t="s">
        <v>20</v>
      </c>
      <c r="F294" s="46" t="s">
        <v>20</v>
      </c>
      <c r="G294" s="46" t="s">
        <v>20</v>
      </c>
      <c r="H294" s="46" t="s">
        <v>20</v>
      </c>
      <c r="I294" s="46" t="s">
        <v>20</v>
      </c>
      <c r="J294" s="46" t="s">
        <v>20</v>
      </c>
      <c r="K294" s="46" t="s">
        <v>20</v>
      </c>
      <c r="L294" s="51"/>
      <c r="M294" s="51"/>
      <c r="N294" s="90">
        <f t="shared" ref="N294" si="186">N295+N296+N297+N298</f>
        <v>54081.5</v>
      </c>
      <c r="O294" s="90">
        <f t="shared" ref="O294:S294" si="187">O295+O296+O297+O298</f>
        <v>53981.5</v>
      </c>
      <c r="P294" s="90">
        <f t="shared" si="187"/>
        <v>104171.3</v>
      </c>
      <c r="Q294" s="90">
        <f t="shared" si="187"/>
        <v>53636</v>
      </c>
      <c r="R294" s="90">
        <f t="shared" si="187"/>
        <v>53636</v>
      </c>
      <c r="S294" s="90">
        <f t="shared" si="187"/>
        <v>53636</v>
      </c>
    </row>
    <row r="295" spans="1:19">
      <c r="A295" s="54" t="s">
        <v>248</v>
      </c>
      <c r="B295" s="45">
        <v>2301</v>
      </c>
      <c r="C295" s="50"/>
      <c r="D295" s="51"/>
      <c r="E295" s="51"/>
      <c r="F295" s="51"/>
      <c r="G295" s="51"/>
      <c r="H295" s="51"/>
      <c r="I295" s="51"/>
      <c r="J295" s="51"/>
      <c r="K295" s="51"/>
      <c r="L295" s="34" t="s">
        <v>31</v>
      </c>
      <c r="M295" s="34" t="s">
        <v>23</v>
      </c>
      <c r="N295" s="90">
        <v>14660</v>
      </c>
      <c r="O295" s="90">
        <v>14580</v>
      </c>
      <c r="P295" s="90">
        <v>18000</v>
      </c>
      <c r="Q295" s="90">
        <v>17500</v>
      </c>
      <c r="R295" s="90">
        <v>17500</v>
      </c>
      <c r="S295" s="90">
        <v>17500</v>
      </c>
    </row>
    <row r="296" spans="1:19" ht="22.5">
      <c r="A296" s="54" t="s">
        <v>253</v>
      </c>
      <c r="B296" s="45">
        <v>2302</v>
      </c>
      <c r="C296" s="50"/>
      <c r="D296" s="51"/>
      <c r="E296" s="51"/>
      <c r="F296" s="51"/>
      <c r="G296" s="51"/>
      <c r="H296" s="51"/>
      <c r="I296" s="51"/>
      <c r="J296" s="51"/>
      <c r="K296" s="51"/>
      <c r="L296" s="34" t="s">
        <v>31</v>
      </c>
      <c r="M296" s="34" t="s">
        <v>23</v>
      </c>
      <c r="N296" s="90">
        <v>20</v>
      </c>
      <c r="O296" s="55"/>
      <c r="P296" s="90">
        <v>100</v>
      </c>
      <c r="Q296" s="90">
        <v>100</v>
      </c>
      <c r="R296" s="90">
        <v>100</v>
      </c>
      <c r="S296" s="90">
        <v>100</v>
      </c>
    </row>
    <row r="297" spans="1:19" ht="22.5" customHeight="1">
      <c r="A297" s="276" t="s">
        <v>257</v>
      </c>
      <c r="B297" s="311">
        <v>2303</v>
      </c>
      <c r="C297" s="317"/>
      <c r="D297" s="315"/>
      <c r="E297" s="315"/>
      <c r="F297" s="315"/>
      <c r="G297" s="315"/>
      <c r="H297" s="315"/>
      <c r="I297" s="315"/>
      <c r="J297" s="315"/>
      <c r="K297" s="315"/>
      <c r="L297" s="34" t="s">
        <v>31</v>
      </c>
      <c r="M297" s="34" t="s">
        <v>23</v>
      </c>
      <c r="N297" s="90"/>
      <c r="O297" s="90"/>
      <c r="P297" s="90"/>
      <c r="Q297" s="55"/>
      <c r="R297" s="55"/>
      <c r="S297" s="55"/>
    </row>
    <row r="298" spans="1:19">
      <c r="A298" s="276"/>
      <c r="B298" s="311"/>
      <c r="C298" s="317"/>
      <c r="D298" s="315"/>
      <c r="E298" s="315"/>
      <c r="F298" s="315"/>
      <c r="G298" s="315"/>
      <c r="H298" s="315"/>
      <c r="I298" s="315"/>
      <c r="J298" s="315"/>
      <c r="K298" s="315"/>
      <c r="L298" s="34" t="s">
        <v>31</v>
      </c>
      <c r="M298" s="34" t="s">
        <v>24</v>
      </c>
      <c r="N298" s="90">
        <v>39401.5</v>
      </c>
      <c r="O298" s="90">
        <v>39401.5</v>
      </c>
      <c r="P298" s="90">
        <v>86071.3</v>
      </c>
      <c r="Q298" s="55">
        <v>36036</v>
      </c>
      <c r="R298" s="55">
        <v>36036</v>
      </c>
      <c r="S298" s="55">
        <v>36036</v>
      </c>
    </row>
    <row r="299" spans="1:19" ht="81.75" customHeight="1">
      <c r="A299" s="79" t="s">
        <v>440</v>
      </c>
      <c r="B299" s="74">
        <v>2400</v>
      </c>
      <c r="C299" s="46" t="s">
        <v>20</v>
      </c>
      <c r="D299" s="46" t="s">
        <v>20</v>
      </c>
      <c r="E299" s="46" t="s">
        <v>20</v>
      </c>
      <c r="F299" s="46" t="s">
        <v>20</v>
      </c>
      <c r="G299" s="46" t="s">
        <v>20</v>
      </c>
      <c r="H299" s="46" t="s">
        <v>20</v>
      </c>
      <c r="I299" s="46" t="s">
        <v>20</v>
      </c>
      <c r="J299" s="46" t="s">
        <v>20</v>
      </c>
      <c r="K299" s="46" t="s">
        <v>20</v>
      </c>
      <c r="L299" s="51"/>
      <c r="M299" s="51"/>
      <c r="N299" s="90">
        <f t="shared" ref="N299:S299" si="188">N300</f>
        <v>0</v>
      </c>
      <c r="O299" s="55">
        <f t="shared" si="188"/>
        <v>0</v>
      </c>
      <c r="P299" s="90">
        <f t="shared" si="188"/>
        <v>0</v>
      </c>
      <c r="Q299" s="55">
        <f t="shared" si="188"/>
        <v>0</v>
      </c>
      <c r="R299" s="55">
        <f t="shared" si="188"/>
        <v>0</v>
      </c>
      <c r="S299" s="55">
        <f t="shared" si="188"/>
        <v>0</v>
      </c>
    </row>
    <row r="300" spans="1:19" ht="19.5" customHeight="1">
      <c r="A300" s="54" t="s">
        <v>267</v>
      </c>
      <c r="B300" s="45">
        <v>2401</v>
      </c>
      <c r="C300" s="50"/>
      <c r="D300" s="51"/>
      <c r="E300" s="51"/>
      <c r="F300" s="51"/>
      <c r="G300" s="51"/>
      <c r="H300" s="51"/>
      <c r="I300" s="51"/>
      <c r="J300" s="51"/>
      <c r="K300" s="51"/>
      <c r="L300" s="34" t="s">
        <v>29</v>
      </c>
      <c r="M300" s="34" t="s">
        <v>21</v>
      </c>
      <c r="N300" s="90"/>
      <c r="O300" s="55"/>
      <c r="P300" s="90"/>
      <c r="Q300" s="55"/>
      <c r="R300" s="55"/>
      <c r="S300" s="55"/>
    </row>
    <row r="301" spans="1:19" ht="113.25" customHeight="1">
      <c r="A301" s="54" t="s">
        <v>441</v>
      </c>
      <c r="B301" s="45">
        <v>2500</v>
      </c>
      <c r="C301" s="46" t="s">
        <v>20</v>
      </c>
      <c r="D301" s="46" t="s">
        <v>20</v>
      </c>
      <c r="E301" s="46" t="s">
        <v>20</v>
      </c>
      <c r="F301" s="46" t="s">
        <v>20</v>
      </c>
      <c r="G301" s="46" t="s">
        <v>20</v>
      </c>
      <c r="H301" s="46" t="s">
        <v>20</v>
      </c>
      <c r="I301" s="46" t="s">
        <v>20</v>
      </c>
      <c r="J301" s="46" t="s">
        <v>20</v>
      </c>
      <c r="K301" s="46" t="s">
        <v>20</v>
      </c>
      <c r="L301" s="51"/>
      <c r="M301" s="51"/>
      <c r="N301" s="90">
        <f t="shared" ref="N301" si="189">N302+N339</f>
        <v>7512801.2999999998</v>
      </c>
      <c r="O301" s="90">
        <f t="shared" ref="O301:S301" si="190">O302+O339</f>
        <v>7469717.6000000006</v>
      </c>
      <c r="P301" s="90">
        <f t="shared" si="190"/>
        <v>9421388.2000000067</v>
      </c>
      <c r="Q301" s="90">
        <f t="shared" si="190"/>
        <v>10551858.6</v>
      </c>
      <c r="R301" s="90">
        <f t="shared" si="190"/>
        <v>11232231.4</v>
      </c>
      <c r="S301" s="90">
        <f t="shared" si="190"/>
        <v>12196755.6</v>
      </c>
    </row>
    <row r="302" spans="1:19" ht="45">
      <c r="A302" s="54" t="s">
        <v>273</v>
      </c>
      <c r="B302" s="45">
        <v>2501</v>
      </c>
      <c r="C302" s="46" t="s">
        <v>20</v>
      </c>
      <c r="D302" s="46" t="s">
        <v>20</v>
      </c>
      <c r="E302" s="46" t="s">
        <v>20</v>
      </c>
      <c r="F302" s="46" t="s">
        <v>20</v>
      </c>
      <c r="G302" s="46" t="s">
        <v>20</v>
      </c>
      <c r="H302" s="46" t="s">
        <v>20</v>
      </c>
      <c r="I302" s="46" t="s">
        <v>20</v>
      </c>
      <c r="J302" s="46" t="s">
        <v>20</v>
      </c>
      <c r="K302" s="46" t="s">
        <v>20</v>
      </c>
      <c r="L302" s="51"/>
      <c r="M302" s="51"/>
      <c r="N302" s="90">
        <f t="shared" ref="N302:O302" si="191">N303+N304+N305+N306+N307+N308+N316+N319+N323+N324+N325+N328+N330+N332+N335+N337</f>
        <v>7506871.7000000002</v>
      </c>
      <c r="O302" s="90">
        <f t="shared" si="191"/>
        <v>7464028.2000000002</v>
      </c>
      <c r="P302" s="90">
        <f>P303+P304+P305+P306+P307+P308+P316+P319+P323+P324+P325+P328+P330+P332+P335+P337</f>
        <v>9414783.900000006</v>
      </c>
      <c r="Q302" s="90">
        <f t="shared" ref="Q302:S302" si="192">Q303+Q304+Q305+Q306+Q307+Q308+Q316+Q319+Q323+Q324+Q325+Q328+Q330+Q332+Q335+Q337</f>
        <v>10544322.6</v>
      </c>
      <c r="R302" s="90">
        <f t="shared" si="192"/>
        <v>11224393.9</v>
      </c>
      <c r="S302" s="90">
        <f t="shared" si="192"/>
        <v>12188604.6</v>
      </c>
    </row>
    <row r="303" spans="1:19" ht="45">
      <c r="A303" s="54" t="s">
        <v>274</v>
      </c>
      <c r="B303" s="45">
        <v>2502</v>
      </c>
      <c r="C303" s="50"/>
      <c r="D303" s="51"/>
      <c r="E303" s="51"/>
      <c r="F303" s="51"/>
      <c r="G303" s="51"/>
      <c r="H303" s="51"/>
      <c r="I303" s="51"/>
      <c r="J303" s="51"/>
      <c r="K303" s="51"/>
      <c r="L303" s="34" t="s">
        <v>21</v>
      </c>
      <c r="M303" s="34" t="s">
        <v>25</v>
      </c>
      <c r="N303" s="55">
        <v>72.599999999999994</v>
      </c>
      <c r="O303" s="55">
        <v>68.900000000000006</v>
      </c>
      <c r="P303" s="55">
        <v>314.3</v>
      </c>
      <c r="Q303" s="55">
        <v>322.60000000000002</v>
      </c>
      <c r="R303" s="55">
        <v>2200.9</v>
      </c>
      <c r="S303" s="55">
        <v>320.60000000000002</v>
      </c>
    </row>
    <row r="304" spans="1:19" ht="67.5">
      <c r="A304" s="54" t="s">
        <v>442</v>
      </c>
      <c r="B304" s="45">
        <v>2504</v>
      </c>
      <c r="C304" s="50"/>
      <c r="D304" s="51"/>
      <c r="E304" s="51"/>
      <c r="F304" s="51"/>
      <c r="G304" s="51"/>
      <c r="H304" s="51"/>
      <c r="I304" s="51"/>
      <c r="J304" s="51"/>
      <c r="K304" s="51"/>
      <c r="L304" s="34" t="s">
        <v>21</v>
      </c>
      <c r="M304" s="34" t="s">
        <v>29</v>
      </c>
      <c r="N304" s="90">
        <v>22438.400000000001</v>
      </c>
      <c r="O304" s="55">
        <v>19726.7</v>
      </c>
      <c r="P304" s="90">
        <v>22235.599999999999</v>
      </c>
      <c r="Q304" s="90">
        <v>28913.4</v>
      </c>
      <c r="R304" s="55">
        <v>29708.7</v>
      </c>
      <c r="S304" s="55">
        <v>30535.4</v>
      </c>
    </row>
    <row r="305" spans="1:19" ht="56.25" customHeight="1">
      <c r="A305" s="54" t="s">
        <v>443</v>
      </c>
      <c r="B305" s="45">
        <v>2505</v>
      </c>
      <c r="C305" s="50"/>
      <c r="D305" s="51"/>
      <c r="E305" s="51"/>
      <c r="F305" s="51"/>
      <c r="G305" s="51"/>
      <c r="H305" s="51"/>
      <c r="I305" s="51"/>
      <c r="J305" s="51"/>
      <c r="K305" s="51"/>
      <c r="L305" s="34" t="s">
        <v>27</v>
      </c>
      <c r="M305" s="34" t="s">
        <v>22</v>
      </c>
      <c r="N305" s="90">
        <v>45598.7</v>
      </c>
      <c r="O305" s="55">
        <v>42060.4</v>
      </c>
      <c r="P305" s="90">
        <v>70311.399999999994</v>
      </c>
      <c r="Q305" s="55">
        <v>148782.1</v>
      </c>
      <c r="R305" s="55">
        <v>160728.5</v>
      </c>
      <c r="S305" s="55">
        <v>170872.9</v>
      </c>
    </row>
    <row r="306" spans="1:19" ht="78.75">
      <c r="A306" s="64" t="s">
        <v>292</v>
      </c>
      <c r="B306" s="45">
        <v>2506</v>
      </c>
      <c r="C306" s="50"/>
      <c r="D306" s="51"/>
      <c r="E306" s="51"/>
      <c r="F306" s="51"/>
      <c r="G306" s="51"/>
      <c r="H306" s="51"/>
      <c r="I306" s="80"/>
      <c r="J306" s="51"/>
      <c r="K306" s="51"/>
      <c r="L306" s="34" t="s">
        <v>31</v>
      </c>
      <c r="M306" s="34" t="s">
        <v>24</v>
      </c>
      <c r="N306" s="90">
        <v>33728.9</v>
      </c>
      <c r="O306" s="55">
        <v>23283.4</v>
      </c>
      <c r="P306" s="90">
        <v>14581.3</v>
      </c>
      <c r="Q306" s="55">
        <v>36281.4</v>
      </c>
      <c r="R306" s="55">
        <v>36281.4</v>
      </c>
      <c r="S306" s="55">
        <v>36281.4</v>
      </c>
    </row>
    <row r="307" spans="1:19" ht="56.25" customHeight="1">
      <c r="A307" s="54" t="s">
        <v>297</v>
      </c>
      <c r="B307" s="45">
        <v>2507</v>
      </c>
      <c r="C307" s="50"/>
      <c r="D307" s="51"/>
      <c r="E307" s="51"/>
      <c r="F307" s="51"/>
      <c r="G307" s="51"/>
      <c r="H307" s="51"/>
      <c r="I307" s="51"/>
      <c r="J307" s="51"/>
      <c r="K307" s="51"/>
      <c r="L307" s="34" t="s">
        <v>33</v>
      </c>
      <c r="M307" s="34" t="s">
        <v>21</v>
      </c>
      <c r="N307" s="90">
        <v>1955.5</v>
      </c>
      <c r="O307" s="55">
        <v>1831.1</v>
      </c>
      <c r="P307" s="90">
        <v>1970.2</v>
      </c>
      <c r="Q307" s="55">
        <v>2141.1999999999998</v>
      </c>
      <c r="R307" s="55">
        <v>2141.1999999999998</v>
      </c>
      <c r="S307" s="55">
        <v>2141.1999999999998</v>
      </c>
    </row>
    <row r="308" spans="1:19" ht="33.75" customHeight="1">
      <c r="A308" s="276" t="s">
        <v>303</v>
      </c>
      <c r="B308" s="311">
        <v>2508</v>
      </c>
      <c r="C308" s="317"/>
      <c r="D308" s="315"/>
      <c r="E308" s="315"/>
      <c r="F308" s="315"/>
      <c r="G308" s="315"/>
      <c r="H308" s="315"/>
      <c r="I308" s="315"/>
      <c r="J308" s="315"/>
      <c r="K308" s="315"/>
      <c r="L308" s="51"/>
      <c r="M308" s="51"/>
      <c r="N308" s="90">
        <f>SUM(N309:N315)</f>
        <v>160899.79999999999</v>
      </c>
      <c r="O308" s="55">
        <f>SUM(O309:O315)</f>
        <v>136293.90000000002</v>
      </c>
      <c r="P308" s="90">
        <f>SUM(P309:P315)</f>
        <v>146501</v>
      </c>
      <c r="Q308" s="55">
        <f>SUM(Q309:Q315)</f>
        <v>80413.700000000012</v>
      </c>
      <c r="R308" s="55">
        <f t="shared" ref="R308:S308" si="193">SUM(R309:R313)</f>
        <v>68319.900000000009</v>
      </c>
      <c r="S308" s="55">
        <f t="shared" si="193"/>
        <v>71706.7</v>
      </c>
    </row>
    <row r="309" spans="1:19">
      <c r="A309" s="276"/>
      <c r="B309" s="311"/>
      <c r="C309" s="317"/>
      <c r="D309" s="315"/>
      <c r="E309" s="315"/>
      <c r="F309" s="315"/>
      <c r="G309" s="315"/>
      <c r="H309" s="315"/>
      <c r="I309" s="315"/>
      <c r="J309" s="315"/>
      <c r="K309" s="315"/>
      <c r="L309" s="34" t="s">
        <v>27</v>
      </c>
      <c r="M309" s="34" t="s">
        <v>21</v>
      </c>
      <c r="N309" s="90">
        <v>54223.199999999997</v>
      </c>
      <c r="O309" s="55">
        <v>47132.6</v>
      </c>
      <c r="P309" s="90">
        <v>48449</v>
      </c>
      <c r="Q309" s="55">
        <v>4731.2</v>
      </c>
      <c r="R309" s="55">
        <v>4777.8999999999996</v>
      </c>
      <c r="S309" s="55">
        <v>4966.8</v>
      </c>
    </row>
    <row r="310" spans="1:19">
      <c r="A310" s="276"/>
      <c r="B310" s="311"/>
      <c r="C310" s="317"/>
      <c r="D310" s="315"/>
      <c r="E310" s="315"/>
      <c r="F310" s="315"/>
      <c r="G310" s="315"/>
      <c r="H310" s="315"/>
      <c r="I310" s="315"/>
      <c r="J310" s="315"/>
      <c r="K310" s="315"/>
      <c r="L310" s="34" t="s">
        <v>27</v>
      </c>
      <c r="M310" s="34" t="s">
        <v>22</v>
      </c>
      <c r="N310" s="90">
        <v>87320.3</v>
      </c>
      <c r="O310" s="55">
        <v>74005.399999999994</v>
      </c>
      <c r="P310" s="90">
        <v>80216.800000000003</v>
      </c>
      <c r="Q310" s="55">
        <v>18013.099999999999</v>
      </c>
      <c r="R310" s="55">
        <v>18183.5</v>
      </c>
      <c r="S310" s="55">
        <v>18871.3</v>
      </c>
    </row>
    <row r="311" spans="1:19">
      <c r="A311" s="276"/>
      <c r="B311" s="311"/>
      <c r="C311" s="317"/>
      <c r="D311" s="315"/>
      <c r="E311" s="315"/>
      <c r="F311" s="315"/>
      <c r="G311" s="315"/>
      <c r="H311" s="315"/>
      <c r="I311" s="315"/>
      <c r="J311" s="315"/>
      <c r="K311" s="315"/>
      <c r="L311" s="34" t="s">
        <v>27</v>
      </c>
      <c r="M311" s="34" t="s">
        <v>23</v>
      </c>
      <c r="N311" s="90">
        <v>14619.3</v>
      </c>
      <c r="O311" s="55">
        <v>11488.2</v>
      </c>
      <c r="P311" s="90">
        <v>12515.8</v>
      </c>
      <c r="Q311" s="55">
        <v>42923</v>
      </c>
      <c r="R311" s="55">
        <v>45247.199999999997</v>
      </c>
      <c r="S311" s="55">
        <v>47752.9</v>
      </c>
    </row>
    <row r="312" spans="1:19">
      <c r="A312" s="276"/>
      <c r="B312" s="311"/>
      <c r="C312" s="317"/>
      <c r="D312" s="315"/>
      <c r="E312" s="315"/>
      <c r="F312" s="315"/>
      <c r="G312" s="315"/>
      <c r="H312" s="315"/>
      <c r="I312" s="315"/>
      <c r="J312" s="315"/>
      <c r="K312" s="315"/>
      <c r="L312" s="34" t="s">
        <v>27</v>
      </c>
      <c r="M312" s="34" t="s">
        <v>27</v>
      </c>
      <c r="N312" s="90">
        <v>85.2</v>
      </c>
      <c r="O312" s="55">
        <v>35.200000000000003</v>
      </c>
      <c r="P312" s="90">
        <v>37.1</v>
      </c>
      <c r="Q312" s="55">
        <v>107</v>
      </c>
      <c r="R312" s="55">
        <v>111.3</v>
      </c>
      <c r="S312" s="55">
        <v>115.7</v>
      </c>
    </row>
    <row r="313" spans="1:19">
      <c r="A313" s="276"/>
      <c r="B313" s="311"/>
      <c r="C313" s="317"/>
      <c r="D313" s="315"/>
      <c r="E313" s="315"/>
      <c r="F313" s="315"/>
      <c r="G313" s="315"/>
      <c r="H313" s="315"/>
      <c r="I313" s="315"/>
      <c r="J313" s="315"/>
      <c r="K313" s="315"/>
      <c r="L313" s="34" t="s">
        <v>27</v>
      </c>
      <c r="M313" s="34" t="s">
        <v>30</v>
      </c>
      <c r="N313" s="90"/>
      <c r="O313" s="55"/>
      <c r="P313" s="90"/>
      <c r="Q313" s="55"/>
      <c r="R313" s="55"/>
      <c r="S313" s="55"/>
    </row>
    <row r="314" spans="1:19" s="228" customFormat="1">
      <c r="A314" s="224"/>
      <c r="B314" s="225"/>
      <c r="C314" s="226"/>
      <c r="D314" s="227"/>
      <c r="E314" s="227"/>
      <c r="F314" s="227"/>
      <c r="G314" s="227"/>
      <c r="H314" s="227"/>
      <c r="I314" s="227"/>
      <c r="J314" s="227"/>
      <c r="K314" s="227"/>
      <c r="L314" s="221" t="s">
        <v>28</v>
      </c>
      <c r="M314" s="221" t="s">
        <v>21</v>
      </c>
      <c r="N314" s="222"/>
      <c r="O314" s="223"/>
      <c r="P314" s="222"/>
      <c r="Q314" s="223">
        <v>205.6</v>
      </c>
      <c r="R314" s="223">
        <v>213.8</v>
      </c>
      <c r="S314" s="223">
        <v>222.3</v>
      </c>
    </row>
    <row r="315" spans="1:19">
      <c r="A315" s="191"/>
      <c r="B315" s="192"/>
      <c r="C315" s="193"/>
      <c r="D315" s="190"/>
      <c r="E315" s="190"/>
      <c r="F315" s="190"/>
      <c r="G315" s="190"/>
      <c r="H315" s="190"/>
      <c r="I315" s="190"/>
      <c r="J315" s="190"/>
      <c r="K315" s="190"/>
      <c r="L315" s="194" t="s">
        <v>28</v>
      </c>
      <c r="M315" s="194" t="s">
        <v>23</v>
      </c>
      <c r="N315" s="90">
        <v>4651.8</v>
      </c>
      <c r="O315" s="55">
        <v>3632.5</v>
      </c>
      <c r="P315" s="90">
        <v>5282.3</v>
      </c>
      <c r="Q315" s="55">
        <v>14433.8</v>
      </c>
      <c r="R315" s="55">
        <v>14850.7</v>
      </c>
      <c r="S315" s="55">
        <v>15444.7</v>
      </c>
    </row>
    <row r="316" spans="1:19" ht="180" customHeight="1">
      <c r="A316" s="276" t="s">
        <v>445</v>
      </c>
      <c r="B316" s="311">
        <v>2509</v>
      </c>
      <c r="C316" s="317"/>
      <c r="D316" s="315"/>
      <c r="E316" s="315"/>
      <c r="F316" s="315"/>
      <c r="G316" s="315"/>
      <c r="H316" s="315"/>
      <c r="I316" s="315"/>
      <c r="J316" s="315"/>
      <c r="K316" s="315"/>
      <c r="L316" s="51"/>
      <c r="M316" s="51"/>
      <c r="N316" s="90">
        <f t="shared" ref="N316" si="194">N317+N318</f>
        <v>63626.2</v>
      </c>
      <c r="O316" s="55">
        <f t="shared" ref="O316:S316" si="195">O317+O318</f>
        <v>62591.5</v>
      </c>
      <c r="P316" s="90">
        <f t="shared" si="195"/>
        <v>78320.5</v>
      </c>
      <c r="Q316" s="55">
        <f t="shared" si="195"/>
        <v>111434.20000000001</v>
      </c>
      <c r="R316" s="55">
        <f t="shared" si="195"/>
        <v>122588</v>
      </c>
      <c r="S316" s="55">
        <f t="shared" si="195"/>
        <v>133770.9</v>
      </c>
    </row>
    <row r="317" spans="1:19">
      <c r="A317" s="276"/>
      <c r="B317" s="311"/>
      <c r="C317" s="317"/>
      <c r="D317" s="315"/>
      <c r="E317" s="315"/>
      <c r="F317" s="315"/>
      <c r="G317" s="315"/>
      <c r="H317" s="315"/>
      <c r="I317" s="315"/>
      <c r="J317" s="315"/>
      <c r="K317" s="315"/>
      <c r="L317" s="34" t="s">
        <v>27</v>
      </c>
      <c r="M317" s="34" t="s">
        <v>21</v>
      </c>
      <c r="N317" s="90">
        <v>26347.3</v>
      </c>
      <c r="O317" s="55">
        <v>25435</v>
      </c>
      <c r="P317" s="90">
        <v>32457.200000000001</v>
      </c>
      <c r="Q317" s="55">
        <v>47212.4</v>
      </c>
      <c r="R317" s="55">
        <v>51236.1</v>
      </c>
      <c r="S317" s="55">
        <v>55465.2</v>
      </c>
    </row>
    <row r="318" spans="1:19">
      <c r="A318" s="276"/>
      <c r="B318" s="311"/>
      <c r="C318" s="317"/>
      <c r="D318" s="315"/>
      <c r="E318" s="315"/>
      <c r="F318" s="315"/>
      <c r="G318" s="315"/>
      <c r="H318" s="315"/>
      <c r="I318" s="315"/>
      <c r="J318" s="315"/>
      <c r="K318" s="315"/>
      <c r="L318" s="34" t="s">
        <v>27</v>
      </c>
      <c r="M318" s="34" t="s">
        <v>22</v>
      </c>
      <c r="N318" s="90">
        <v>37278.9</v>
      </c>
      <c r="O318" s="90">
        <v>37156.5</v>
      </c>
      <c r="P318" s="90">
        <v>45863.3</v>
      </c>
      <c r="Q318" s="55">
        <v>64221.8</v>
      </c>
      <c r="R318" s="55">
        <v>71351.899999999994</v>
      </c>
      <c r="S318" s="55">
        <v>78305.7</v>
      </c>
    </row>
    <row r="319" spans="1:19" ht="213.75" customHeight="1">
      <c r="A319" s="276" t="s">
        <v>446</v>
      </c>
      <c r="B319" s="311">
        <v>2510</v>
      </c>
      <c r="C319" s="317"/>
      <c r="D319" s="315"/>
      <c r="E319" s="315"/>
      <c r="F319" s="315"/>
      <c r="G319" s="315"/>
      <c r="H319" s="315"/>
      <c r="I319" s="315"/>
      <c r="J319" s="315"/>
      <c r="K319" s="315"/>
      <c r="L319" s="51"/>
      <c r="M319" s="51"/>
      <c r="N319" s="90">
        <f t="shared" ref="N319" si="196">N320+N321+N322</f>
        <v>7150631.7000000002</v>
      </c>
      <c r="O319" s="55">
        <f t="shared" ref="O319:S319" si="197">O320+O321+O322</f>
        <v>7150622.7000000002</v>
      </c>
      <c r="P319" s="90">
        <f t="shared" si="197"/>
        <v>9037602.9000000022</v>
      </c>
      <c r="Q319" s="55">
        <f t="shared" si="197"/>
        <v>10108764.800000001</v>
      </c>
      <c r="R319" s="55">
        <f t="shared" si="197"/>
        <v>10776217.100000001</v>
      </c>
      <c r="S319" s="55">
        <f t="shared" si="197"/>
        <v>11716222</v>
      </c>
    </row>
    <row r="320" spans="1:19">
      <c r="A320" s="276"/>
      <c r="B320" s="311"/>
      <c r="C320" s="317"/>
      <c r="D320" s="315"/>
      <c r="E320" s="315"/>
      <c r="F320" s="315"/>
      <c r="G320" s="315"/>
      <c r="H320" s="315"/>
      <c r="I320" s="315"/>
      <c r="J320" s="315"/>
      <c r="K320" s="315"/>
      <c r="L320" s="34" t="s">
        <v>27</v>
      </c>
      <c r="M320" s="34" t="s">
        <v>21</v>
      </c>
      <c r="N320" s="90">
        <v>3032317.7</v>
      </c>
      <c r="O320" s="90">
        <v>3032317.7</v>
      </c>
      <c r="P320" s="90">
        <v>3771835.7</v>
      </c>
      <c r="Q320" s="55">
        <v>3866028.6</v>
      </c>
      <c r="R320" s="55">
        <v>4201776.9000000004</v>
      </c>
      <c r="S320" s="55">
        <v>4587302.2</v>
      </c>
    </row>
    <row r="321" spans="1:19">
      <c r="A321" s="276"/>
      <c r="B321" s="311"/>
      <c r="C321" s="317"/>
      <c r="D321" s="315"/>
      <c r="E321" s="315"/>
      <c r="F321" s="315"/>
      <c r="G321" s="315"/>
      <c r="H321" s="315"/>
      <c r="I321" s="315"/>
      <c r="J321" s="315"/>
      <c r="K321" s="315"/>
      <c r="L321" s="34" t="s">
        <v>27</v>
      </c>
      <c r="M321" s="34" t="s">
        <v>22</v>
      </c>
      <c r="N321" s="90">
        <v>4034152</v>
      </c>
      <c r="O321" s="90">
        <v>4034143</v>
      </c>
      <c r="P321" s="90">
        <v>5153149.4000000004</v>
      </c>
      <c r="Q321" s="55">
        <v>5914426.7999999998</v>
      </c>
      <c r="R321" s="55">
        <v>6227037.7000000002</v>
      </c>
      <c r="S321" s="55">
        <v>6747256.2999999998</v>
      </c>
    </row>
    <row r="322" spans="1:19">
      <c r="A322" s="276"/>
      <c r="B322" s="311"/>
      <c r="C322" s="317"/>
      <c r="D322" s="315"/>
      <c r="E322" s="315"/>
      <c r="F322" s="315"/>
      <c r="G322" s="315"/>
      <c r="H322" s="315"/>
      <c r="I322" s="315"/>
      <c r="J322" s="315"/>
      <c r="K322" s="315"/>
      <c r="L322" s="34" t="s">
        <v>27</v>
      </c>
      <c r="M322" s="34" t="s">
        <v>23</v>
      </c>
      <c r="N322" s="90">
        <v>84162</v>
      </c>
      <c r="O322" s="90">
        <v>84162</v>
      </c>
      <c r="P322" s="90">
        <v>112617.8</v>
      </c>
      <c r="Q322" s="55">
        <v>328309.40000000002</v>
      </c>
      <c r="R322" s="55">
        <v>347402.5</v>
      </c>
      <c r="S322" s="55">
        <v>381663.5</v>
      </c>
    </row>
    <row r="323" spans="1:19" ht="22.5">
      <c r="A323" s="54" t="s">
        <v>320</v>
      </c>
      <c r="B323" s="45">
        <v>2512</v>
      </c>
      <c r="C323" s="50"/>
      <c r="D323" s="51"/>
      <c r="E323" s="51"/>
      <c r="F323" s="51"/>
      <c r="G323" s="51"/>
      <c r="H323" s="51"/>
      <c r="I323" s="51"/>
      <c r="J323" s="51"/>
      <c r="K323" s="51"/>
      <c r="L323" s="34" t="s">
        <v>31</v>
      </c>
      <c r="M323" s="34" t="s">
        <v>23</v>
      </c>
      <c r="N323" s="90"/>
      <c r="O323" s="55"/>
      <c r="P323" s="90"/>
      <c r="Q323" s="55"/>
      <c r="R323" s="55"/>
      <c r="S323" s="55"/>
    </row>
    <row r="324" spans="1:19" ht="104.25" customHeight="1">
      <c r="A324" s="54" t="s">
        <v>447</v>
      </c>
      <c r="B324" s="45">
        <v>2513</v>
      </c>
      <c r="C324" s="50"/>
      <c r="D324" s="51"/>
      <c r="E324" s="51"/>
      <c r="F324" s="51"/>
      <c r="G324" s="51"/>
      <c r="H324" s="51"/>
      <c r="I324" s="51"/>
      <c r="J324" s="51"/>
      <c r="K324" s="51"/>
      <c r="L324" s="34" t="s">
        <v>24</v>
      </c>
      <c r="M324" s="34" t="s">
        <v>25</v>
      </c>
      <c r="N324" s="90"/>
      <c r="O324" s="55"/>
      <c r="P324" s="90"/>
      <c r="Q324" s="55"/>
      <c r="R324" s="55"/>
      <c r="S324" s="55"/>
    </row>
    <row r="325" spans="1:19" ht="90" customHeight="1">
      <c r="A325" s="336" t="s">
        <v>456</v>
      </c>
      <c r="B325" s="337">
        <v>2514</v>
      </c>
      <c r="C325" s="317"/>
      <c r="D325" s="315"/>
      <c r="E325" s="315"/>
      <c r="F325" s="315"/>
      <c r="G325" s="315"/>
      <c r="H325" s="315"/>
      <c r="I325" s="315"/>
      <c r="J325" s="315"/>
      <c r="K325" s="315"/>
      <c r="L325" s="51"/>
      <c r="M325" s="51"/>
      <c r="N325" s="90">
        <f t="shared" ref="N325" si="198">N326+N327</f>
        <v>1260.2</v>
      </c>
      <c r="O325" s="55">
        <f t="shared" ref="O325:S325" si="199">O326+O327</f>
        <v>1227.8</v>
      </c>
      <c r="P325" s="90">
        <f t="shared" si="199"/>
        <v>1482.3</v>
      </c>
      <c r="Q325" s="55">
        <f t="shared" si="199"/>
        <v>8209.9</v>
      </c>
      <c r="R325" s="55">
        <f t="shared" si="199"/>
        <v>7430.9</v>
      </c>
      <c r="S325" s="55">
        <f t="shared" si="199"/>
        <v>7915.1</v>
      </c>
    </row>
    <row r="326" spans="1:19">
      <c r="A326" s="336"/>
      <c r="B326" s="337"/>
      <c r="C326" s="317"/>
      <c r="D326" s="315"/>
      <c r="E326" s="315"/>
      <c r="F326" s="315"/>
      <c r="G326" s="315"/>
      <c r="H326" s="315"/>
      <c r="I326" s="315"/>
      <c r="J326" s="315"/>
      <c r="K326" s="315"/>
      <c r="L326" s="34" t="s">
        <v>27</v>
      </c>
      <c r="M326" s="34" t="s">
        <v>22</v>
      </c>
      <c r="N326" s="90"/>
      <c r="O326" s="55"/>
      <c r="P326" s="90"/>
      <c r="Q326" s="55"/>
      <c r="R326" s="55"/>
      <c r="S326" s="55"/>
    </row>
    <row r="327" spans="1:19">
      <c r="A327" s="336"/>
      <c r="B327" s="337"/>
      <c r="C327" s="317"/>
      <c r="D327" s="315"/>
      <c r="E327" s="315"/>
      <c r="F327" s="315"/>
      <c r="G327" s="315"/>
      <c r="H327" s="315"/>
      <c r="I327" s="315"/>
      <c r="J327" s="315"/>
      <c r="K327" s="315"/>
      <c r="L327" s="34" t="s">
        <v>31</v>
      </c>
      <c r="M327" s="34" t="s">
        <v>24</v>
      </c>
      <c r="N327" s="90">
        <v>1260.2</v>
      </c>
      <c r="O327" s="90">
        <v>1227.8</v>
      </c>
      <c r="P327" s="90">
        <v>1482.3</v>
      </c>
      <c r="Q327" s="55">
        <v>8209.9</v>
      </c>
      <c r="R327" s="55">
        <v>7430.9</v>
      </c>
      <c r="S327" s="55">
        <v>7915.1</v>
      </c>
    </row>
    <row r="328" spans="1:19" ht="45" customHeight="1">
      <c r="A328" s="338" t="s">
        <v>343</v>
      </c>
      <c r="B328" s="337">
        <v>2515</v>
      </c>
      <c r="C328" s="317"/>
      <c r="D328" s="315"/>
      <c r="E328" s="315"/>
      <c r="F328" s="315"/>
      <c r="G328" s="315"/>
      <c r="H328" s="315"/>
      <c r="I328" s="315"/>
      <c r="J328" s="315"/>
      <c r="K328" s="315"/>
      <c r="L328" s="34"/>
      <c r="M328" s="34"/>
      <c r="N328" s="90">
        <f t="shared" ref="N328:S328" si="200">N329</f>
        <v>111.1</v>
      </c>
      <c r="O328" s="90">
        <f t="shared" si="200"/>
        <v>111.1</v>
      </c>
      <c r="P328" s="90">
        <f t="shared" si="200"/>
        <v>139.80000000000001</v>
      </c>
      <c r="Q328" s="90">
        <f t="shared" si="200"/>
        <v>250.3</v>
      </c>
      <c r="R328" s="90">
        <f t="shared" si="200"/>
        <v>149.30000000000001</v>
      </c>
      <c r="S328" s="90">
        <f t="shared" si="200"/>
        <v>149.30000000000001</v>
      </c>
    </row>
    <row r="329" spans="1:19">
      <c r="A329" s="338"/>
      <c r="B329" s="337"/>
      <c r="C329" s="317"/>
      <c r="D329" s="315"/>
      <c r="E329" s="315"/>
      <c r="F329" s="315"/>
      <c r="G329" s="315"/>
      <c r="H329" s="315"/>
      <c r="I329" s="315"/>
      <c r="J329" s="315"/>
      <c r="K329" s="315"/>
      <c r="L329" s="34" t="s">
        <v>21</v>
      </c>
      <c r="M329" s="34" t="s">
        <v>29</v>
      </c>
      <c r="N329" s="90">
        <v>111.1</v>
      </c>
      <c r="O329" s="55">
        <v>111.1</v>
      </c>
      <c r="P329" s="90">
        <v>139.80000000000001</v>
      </c>
      <c r="Q329" s="90">
        <v>250.3</v>
      </c>
      <c r="R329" s="55">
        <v>149.30000000000001</v>
      </c>
      <c r="S329" s="55">
        <v>149.30000000000001</v>
      </c>
    </row>
    <row r="330" spans="1:19" ht="67.5" customHeight="1">
      <c r="A330" s="338" t="s">
        <v>347</v>
      </c>
      <c r="B330" s="337">
        <v>2516</v>
      </c>
      <c r="C330" s="317"/>
      <c r="D330" s="315"/>
      <c r="E330" s="315"/>
      <c r="F330" s="315"/>
      <c r="G330" s="315"/>
      <c r="H330" s="315"/>
      <c r="I330" s="315"/>
      <c r="J330" s="315"/>
      <c r="K330" s="315"/>
      <c r="L330" s="34"/>
      <c r="M330" s="34"/>
      <c r="N330" s="90">
        <f t="shared" ref="N330:S330" si="201">N331</f>
        <v>1377</v>
      </c>
      <c r="O330" s="90">
        <f t="shared" si="201"/>
        <v>1044.8</v>
      </c>
      <c r="P330" s="90">
        <f t="shared" si="201"/>
        <v>1303.5999999999999</v>
      </c>
      <c r="Q330" s="90">
        <f t="shared" si="201"/>
        <v>2052.1999999999998</v>
      </c>
      <c r="R330" s="90">
        <f t="shared" si="201"/>
        <v>1871.2</v>
      </c>
      <c r="S330" s="90">
        <f t="shared" si="201"/>
        <v>1932.3</v>
      </c>
    </row>
    <row r="331" spans="1:19">
      <c r="A331" s="338"/>
      <c r="B331" s="337"/>
      <c r="C331" s="317"/>
      <c r="D331" s="315"/>
      <c r="E331" s="315"/>
      <c r="F331" s="315"/>
      <c r="G331" s="315"/>
      <c r="H331" s="315"/>
      <c r="I331" s="315"/>
      <c r="J331" s="315"/>
      <c r="K331" s="315"/>
      <c r="L331" s="34" t="s">
        <v>31</v>
      </c>
      <c r="M331" s="34" t="s">
        <v>24</v>
      </c>
      <c r="N331" s="90">
        <v>1377</v>
      </c>
      <c r="O331" s="55">
        <v>1044.8</v>
      </c>
      <c r="P331" s="90">
        <v>1303.5999999999999</v>
      </c>
      <c r="Q331" s="55">
        <v>2052.1999999999998</v>
      </c>
      <c r="R331" s="55">
        <v>1871.2</v>
      </c>
      <c r="S331" s="55">
        <v>1932.3</v>
      </c>
    </row>
    <row r="332" spans="1:19" ht="33.75" customHeight="1">
      <c r="A332" s="336" t="s">
        <v>350</v>
      </c>
      <c r="B332" s="337">
        <v>2517</v>
      </c>
      <c r="C332" s="81"/>
      <c r="D332" s="82"/>
      <c r="E332" s="82"/>
      <c r="F332" s="82"/>
      <c r="G332" s="82"/>
      <c r="H332" s="82"/>
      <c r="I332" s="82"/>
      <c r="J332" s="82"/>
      <c r="K332" s="82"/>
      <c r="L332" s="34"/>
      <c r="M332" s="34"/>
      <c r="N332" s="90">
        <f t="shared" ref="N332" si="202">N333+N334</f>
        <v>39.200000000000003</v>
      </c>
      <c r="O332" s="90">
        <f t="shared" ref="O332:S332" si="203">O333+O334</f>
        <v>39.200000000000003</v>
      </c>
      <c r="P332" s="90">
        <f t="shared" si="203"/>
        <v>92.4</v>
      </c>
      <c r="Q332" s="90">
        <f t="shared" si="203"/>
        <v>108.2</v>
      </c>
      <c r="R332" s="90">
        <f t="shared" si="203"/>
        <v>108.2</v>
      </c>
      <c r="S332" s="90">
        <f t="shared" si="203"/>
        <v>108.2</v>
      </c>
    </row>
    <row r="333" spans="1:19">
      <c r="A333" s="336"/>
      <c r="B333" s="337"/>
      <c r="C333" s="81"/>
      <c r="D333" s="82"/>
      <c r="E333" s="82"/>
      <c r="F333" s="82"/>
      <c r="G333" s="82"/>
      <c r="H333" s="82"/>
      <c r="I333" s="82"/>
      <c r="J333" s="82"/>
      <c r="K333" s="82"/>
      <c r="L333" s="34" t="s">
        <v>27</v>
      </c>
      <c r="M333" s="34" t="s">
        <v>27</v>
      </c>
      <c r="N333" s="90"/>
      <c r="O333" s="55"/>
      <c r="P333" s="90"/>
      <c r="Q333" s="55"/>
      <c r="R333" s="55"/>
      <c r="S333" s="55"/>
    </row>
    <row r="334" spans="1:19">
      <c r="A334" s="83"/>
      <c r="B334" s="84"/>
      <c r="C334" s="81"/>
      <c r="D334" s="82"/>
      <c r="E334" s="82"/>
      <c r="F334" s="82"/>
      <c r="G334" s="82"/>
      <c r="H334" s="82"/>
      <c r="I334" s="82"/>
      <c r="J334" s="82"/>
      <c r="K334" s="82"/>
      <c r="L334" s="34" t="s">
        <v>27</v>
      </c>
      <c r="M334" s="34" t="s">
        <v>30</v>
      </c>
      <c r="N334" s="90">
        <v>39.200000000000003</v>
      </c>
      <c r="O334" s="55">
        <v>39.200000000000003</v>
      </c>
      <c r="P334" s="90">
        <v>92.4</v>
      </c>
      <c r="Q334" s="55">
        <v>108.2</v>
      </c>
      <c r="R334" s="55">
        <v>108.2</v>
      </c>
      <c r="S334" s="55">
        <v>108.2</v>
      </c>
    </row>
    <row r="335" spans="1:19" ht="116.25" customHeight="1">
      <c r="A335" s="85" t="s">
        <v>352</v>
      </c>
      <c r="B335" s="86">
        <v>2518</v>
      </c>
      <c r="C335" s="81"/>
      <c r="D335" s="82"/>
      <c r="E335" s="82"/>
      <c r="F335" s="87"/>
      <c r="G335" s="82"/>
      <c r="H335" s="87"/>
      <c r="I335" s="82"/>
      <c r="J335" s="82"/>
      <c r="K335" s="82"/>
      <c r="L335" s="34"/>
      <c r="M335" s="34"/>
      <c r="N335" s="90">
        <f t="shared" ref="N335:S337" si="204">N336</f>
        <v>10929.5</v>
      </c>
      <c r="O335" s="90">
        <f t="shared" si="204"/>
        <v>10929.5</v>
      </c>
      <c r="P335" s="90">
        <f t="shared" si="204"/>
        <v>12112.3</v>
      </c>
      <c r="Q335" s="90">
        <f t="shared" si="204"/>
        <v>16648.599999999999</v>
      </c>
      <c r="R335" s="90">
        <f t="shared" si="204"/>
        <v>16648.599999999999</v>
      </c>
      <c r="S335" s="90">
        <f t="shared" si="204"/>
        <v>16648.599999999999</v>
      </c>
    </row>
    <row r="336" spans="1:19">
      <c r="A336" s="83"/>
      <c r="B336" s="84"/>
      <c r="C336" s="81"/>
      <c r="D336" s="82"/>
      <c r="E336" s="82"/>
      <c r="F336" s="82"/>
      <c r="G336" s="82"/>
      <c r="H336" s="82"/>
      <c r="I336" s="82"/>
      <c r="J336" s="82"/>
      <c r="K336" s="82"/>
      <c r="L336" s="34" t="s">
        <v>27</v>
      </c>
      <c r="M336" s="34" t="s">
        <v>22</v>
      </c>
      <c r="N336" s="90">
        <v>10929.5</v>
      </c>
      <c r="O336" s="55">
        <v>10929.5</v>
      </c>
      <c r="P336" s="90">
        <v>12112.3</v>
      </c>
      <c r="Q336" s="55">
        <v>16648.599999999999</v>
      </c>
      <c r="R336" s="55">
        <v>16648.599999999999</v>
      </c>
      <c r="S336" s="55">
        <v>16648.599999999999</v>
      </c>
    </row>
    <row r="337" spans="1:19" s="228" customFormat="1" ht="116.25" customHeight="1">
      <c r="A337" s="248" t="s">
        <v>557</v>
      </c>
      <c r="B337" s="249">
        <v>2519</v>
      </c>
      <c r="C337" s="250"/>
      <c r="D337" s="251"/>
      <c r="E337" s="251"/>
      <c r="F337" s="252"/>
      <c r="G337" s="251"/>
      <c r="H337" s="252"/>
      <c r="I337" s="251"/>
      <c r="J337" s="251"/>
      <c r="K337" s="251"/>
      <c r="L337" s="221"/>
      <c r="M337" s="221"/>
      <c r="N337" s="222">
        <f t="shared" si="204"/>
        <v>14202.9</v>
      </c>
      <c r="O337" s="222">
        <f t="shared" si="204"/>
        <v>14197.2</v>
      </c>
      <c r="P337" s="222">
        <f t="shared" si="204"/>
        <v>27816.3</v>
      </c>
      <c r="Q337" s="222">
        <f t="shared" si="204"/>
        <v>0</v>
      </c>
      <c r="R337" s="222">
        <f t="shared" si="204"/>
        <v>0</v>
      </c>
      <c r="S337" s="222">
        <f t="shared" si="204"/>
        <v>0</v>
      </c>
    </row>
    <row r="338" spans="1:19" s="228" customFormat="1">
      <c r="A338" s="253"/>
      <c r="B338" s="254"/>
      <c r="C338" s="250"/>
      <c r="D338" s="251"/>
      <c r="E338" s="251"/>
      <c r="F338" s="251"/>
      <c r="G338" s="251"/>
      <c r="H338" s="251"/>
      <c r="I338" s="251"/>
      <c r="J338" s="251"/>
      <c r="K338" s="251"/>
      <c r="L338" s="221" t="s">
        <v>27</v>
      </c>
      <c r="M338" s="221" t="s">
        <v>21</v>
      </c>
      <c r="N338" s="222">
        <v>14202.9</v>
      </c>
      <c r="O338" s="223">
        <v>14197.2</v>
      </c>
      <c r="P338" s="222">
        <v>27816.3</v>
      </c>
      <c r="Q338" s="223"/>
      <c r="R338" s="223"/>
      <c r="S338" s="223"/>
    </row>
    <row r="339" spans="1:19" ht="35.25" customHeight="1">
      <c r="A339" s="83" t="s">
        <v>355</v>
      </c>
      <c r="B339" s="45">
        <v>2600</v>
      </c>
      <c r="C339" s="46" t="s">
        <v>20</v>
      </c>
      <c r="D339" s="46" t="s">
        <v>20</v>
      </c>
      <c r="E339" s="46" t="s">
        <v>20</v>
      </c>
      <c r="F339" s="46" t="s">
        <v>20</v>
      </c>
      <c r="G339" s="46" t="s">
        <v>20</v>
      </c>
      <c r="H339" s="46" t="s">
        <v>20</v>
      </c>
      <c r="I339" s="46" t="s">
        <v>20</v>
      </c>
      <c r="J339" s="46" t="s">
        <v>20</v>
      </c>
      <c r="K339" s="46" t="s">
        <v>20</v>
      </c>
      <c r="L339" s="51"/>
      <c r="M339" s="51"/>
      <c r="N339" s="90">
        <f t="shared" ref="N339:S339" si="205">N340</f>
        <v>5929.6</v>
      </c>
      <c r="O339" s="55">
        <f t="shared" si="205"/>
        <v>5689.4</v>
      </c>
      <c r="P339" s="90">
        <f t="shared" si="205"/>
        <v>6604.3</v>
      </c>
      <c r="Q339" s="55">
        <f t="shared" si="205"/>
        <v>7536</v>
      </c>
      <c r="R339" s="55">
        <f t="shared" si="205"/>
        <v>7837.5</v>
      </c>
      <c r="S339" s="55">
        <f t="shared" si="205"/>
        <v>8151</v>
      </c>
    </row>
    <row r="340" spans="1:19" ht="22.5" customHeight="1">
      <c r="A340" s="276" t="s">
        <v>356</v>
      </c>
      <c r="B340" s="311">
        <v>2601</v>
      </c>
      <c r="C340" s="317"/>
      <c r="D340" s="315"/>
      <c r="E340" s="315"/>
      <c r="F340" s="315"/>
      <c r="G340" s="315"/>
      <c r="H340" s="315"/>
      <c r="I340" s="315"/>
      <c r="J340" s="315"/>
      <c r="K340" s="315"/>
      <c r="L340" s="51"/>
      <c r="M340" s="51"/>
      <c r="N340" s="90">
        <f t="shared" ref="N340" si="206">N341+N342</f>
        <v>5929.6</v>
      </c>
      <c r="O340" s="90">
        <f t="shared" ref="O340:S340" si="207">O341+O342</f>
        <v>5689.4</v>
      </c>
      <c r="P340" s="90">
        <f t="shared" si="207"/>
        <v>6604.3</v>
      </c>
      <c r="Q340" s="90">
        <f t="shared" si="207"/>
        <v>7536</v>
      </c>
      <c r="R340" s="90">
        <f t="shared" si="207"/>
        <v>7837.5</v>
      </c>
      <c r="S340" s="90">
        <f t="shared" si="207"/>
        <v>8151</v>
      </c>
    </row>
    <row r="341" spans="1:19">
      <c r="A341" s="276"/>
      <c r="B341" s="311"/>
      <c r="C341" s="317"/>
      <c r="D341" s="315"/>
      <c r="E341" s="315"/>
      <c r="F341" s="315"/>
      <c r="G341" s="315"/>
      <c r="H341" s="315"/>
      <c r="I341" s="315"/>
      <c r="J341" s="315"/>
      <c r="K341" s="315"/>
      <c r="L341" s="34" t="s">
        <v>21</v>
      </c>
      <c r="M341" s="34" t="s">
        <v>29</v>
      </c>
      <c r="N341" s="90">
        <v>5929.6</v>
      </c>
      <c r="O341" s="55">
        <v>5689.4</v>
      </c>
      <c r="P341" s="90">
        <v>6604.3</v>
      </c>
      <c r="Q341" s="90">
        <v>7536</v>
      </c>
      <c r="R341" s="90">
        <v>7837.5</v>
      </c>
      <c r="S341" s="90">
        <v>8151</v>
      </c>
    </row>
    <row r="342" spans="1:19">
      <c r="A342" s="276"/>
      <c r="B342" s="311"/>
      <c r="C342" s="317"/>
      <c r="D342" s="315"/>
      <c r="E342" s="315"/>
      <c r="F342" s="315"/>
      <c r="G342" s="315"/>
      <c r="H342" s="315"/>
      <c r="I342" s="315"/>
      <c r="J342" s="315"/>
      <c r="K342" s="315"/>
      <c r="L342" s="34" t="s">
        <v>23</v>
      </c>
      <c r="M342" s="34" t="s">
        <v>24</v>
      </c>
      <c r="N342" s="90"/>
      <c r="O342" s="55"/>
      <c r="P342" s="90"/>
      <c r="Q342" s="55"/>
      <c r="R342" s="55"/>
      <c r="S342" s="55"/>
    </row>
    <row r="343" spans="1:19">
      <c r="A343" s="88"/>
      <c r="B343" s="74"/>
      <c r="C343" s="65"/>
      <c r="D343" s="47"/>
      <c r="E343" s="47"/>
      <c r="F343" s="47"/>
      <c r="G343" s="47"/>
      <c r="H343" s="47"/>
      <c r="I343" s="47"/>
      <c r="J343" s="47"/>
      <c r="K343" s="47"/>
      <c r="L343" s="34" t="s">
        <v>24</v>
      </c>
      <c r="M343" s="34" t="s">
        <v>25</v>
      </c>
      <c r="N343" s="90"/>
      <c r="O343" s="55"/>
      <c r="P343" s="90"/>
      <c r="Q343" s="55"/>
      <c r="R343" s="55"/>
      <c r="S343" s="55"/>
    </row>
    <row r="344" spans="1:19" ht="67.5">
      <c r="A344" s="54" t="s">
        <v>449</v>
      </c>
      <c r="B344" s="59">
        <v>2700</v>
      </c>
      <c r="C344" s="46" t="s">
        <v>20</v>
      </c>
      <c r="D344" s="46" t="s">
        <v>20</v>
      </c>
      <c r="E344" s="46" t="s">
        <v>20</v>
      </c>
      <c r="F344" s="46" t="s">
        <v>20</v>
      </c>
      <c r="G344" s="46" t="s">
        <v>20</v>
      </c>
      <c r="H344" s="46" t="s">
        <v>20</v>
      </c>
      <c r="I344" s="46" t="s">
        <v>20</v>
      </c>
      <c r="J344" s="46" t="s">
        <v>20</v>
      </c>
      <c r="K344" s="46" t="s">
        <v>20</v>
      </c>
      <c r="L344" s="51"/>
      <c r="M344" s="51"/>
      <c r="N344" s="90">
        <f t="shared" ref="N344" si="208">N345+N346</f>
        <v>0</v>
      </c>
      <c r="O344" s="55">
        <f t="shared" ref="O344:S344" si="209">O345+O346</f>
        <v>0</v>
      </c>
      <c r="P344" s="90">
        <f t="shared" si="209"/>
        <v>0</v>
      </c>
      <c r="Q344" s="55">
        <f t="shared" si="209"/>
        <v>0</v>
      </c>
      <c r="R344" s="55">
        <f t="shared" si="209"/>
        <v>0</v>
      </c>
      <c r="S344" s="55">
        <f t="shared" si="209"/>
        <v>0</v>
      </c>
    </row>
    <row r="345" spans="1:19" ht="22.5">
      <c r="A345" s="54" t="s">
        <v>358</v>
      </c>
      <c r="B345" s="59">
        <v>2701</v>
      </c>
      <c r="C345" s="50"/>
      <c r="D345" s="51"/>
      <c r="E345" s="51"/>
      <c r="F345" s="51"/>
      <c r="G345" s="51"/>
      <c r="H345" s="51"/>
      <c r="I345" s="51"/>
      <c r="J345" s="51"/>
      <c r="K345" s="51"/>
      <c r="L345" s="34" t="s">
        <v>32</v>
      </c>
      <c r="M345" s="34" t="s">
        <v>23</v>
      </c>
      <c r="N345" s="90"/>
      <c r="O345" s="55"/>
      <c r="P345" s="90"/>
      <c r="Q345" s="55"/>
      <c r="R345" s="55"/>
      <c r="S345" s="55"/>
    </row>
    <row r="346" spans="1:19" ht="33.75">
      <c r="A346" s="54" t="s">
        <v>363</v>
      </c>
      <c r="B346" s="59">
        <v>2702</v>
      </c>
      <c r="C346" s="46" t="s">
        <v>20</v>
      </c>
      <c r="D346" s="46" t="s">
        <v>20</v>
      </c>
      <c r="E346" s="46" t="s">
        <v>20</v>
      </c>
      <c r="F346" s="46" t="s">
        <v>20</v>
      </c>
      <c r="G346" s="46" t="s">
        <v>20</v>
      </c>
      <c r="H346" s="46" t="s">
        <v>20</v>
      </c>
      <c r="I346" s="46" t="s">
        <v>20</v>
      </c>
      <c r="J346" s="46" t="s">
        <v>20</v>
      </c>
      <c r="K346" s="46" t="s">
        <v>20</v>
      </c>
      <c r="L346" s="51"/>
      <c r="M346" s="51"/>
      <c r="N346" s="90">
        <f t="shared" ref="N346" si="210">N347+N348</f>
        <v>0</v>
      </c>
      <c r="O346" s="55">
        <f t="shared" ref="O346:S346" si="211">O347+O348</f>
        <v>0</v>
      </c>
      <c r="P346" s="90">
        <f t="shared" si="211"/>
        <v>0</v>
      </c>
      <c r="Q346" s="55">
        <f t="shared" si="211"/>
        <v>0</v>
      </c>
      <c r="R346" s="55">
        <f t="shared" si="211"/>
        <v>0</v>
      </c>
      <c r="S346" s="55">
        <f t="shared" si="211"/>
        <v>0</v>
      </c>
    </row>
    <row r="347" spans="1:19">
      <c r="A347" s="54" t="s">
        <v>364</v>
      </c>
      <c r="B347" s="59">
        <v>2703</v>
      </c>
      <c r="C347" s="50"/>
      <c r="D347" s="51"/>
      <c r="E347" s="51"/>
      <c r="F347" s="51"/>
      <c r="G347" s="51"/>
      <c r="H347" s="51"/>
      <c r="I347" s="51"/>
      <c r="J347" s="51"/>
      <c r="K347" s="51"/>
      <c r="L347" s="51"/>
      <c r="M347" s="51"/>
      <c r="N347" s="90"/>
      <c r="O347" s="55"/>
      <c r="P347" s="90"/>
      <c r="Q347" s="55"/>
      <c r="R347" s="55"/>
      <c r="S347" s="55"/>
    </row>
    <row r="348" spans="1:19">
      <c r="A348" s="54" t="s">
        <v>364</v>
      </c>
      <c r="B348" s="59">
        <v>2704</v>
      </c>
      <c r="C348" s="50"/>
      <c r="D348" s="51"/>
      <c r="E348" s="51"/>
      <c r="F348" s="51"/>
      <c r="G348" s="51"/>
      <c r="H348" s="51"/>
      <c r="I348" s="51"/>
      <c r="J348" s="51"/>
      <c r="K348" s="51"/>
      <c r="L348" s="51"/>
      <c r="M348" s="51"/>
      <c r="N348" s="90"/>
      <c r="O348" s="55"/>
      <c r="P348" s="90"/>
      <c r="Q348" s="55"/>
      <c r="R348" s="55"/>
      <c r="S348" s="55"/>
    </row>
    <row r="349" spans="1:19" ht="22.5">
      <c r="A349" s="54" t="s">
        <v>365</v>
      </c>
      <c r="B349" s="59">
        <v>8000</v>
      </c>
      <c r="C349" s="46" t="s">
        <v>20</v>
      </c>
      <c r="D349" s="46" t="s">
        <v>20</v>
      </c>
      <c r="E349" s="46" t="s">
        <v>20</v>
      </c>
      <c r="F349" s="46" t="s">
        <v>20</v>
      </c>
      <c r="G349" s="46" t="s">
        <v>20</v>
      </c>
      <c r="H349" s="46" t="s">
        <v>20</v>
      </c>
      <c r="I349" s="46" t="s">
        <v>20</v>
      </c>
      <c r="J349" s="46" t="s">
        <v>20</v>
      </c>
      <c r="K349" s="46" t="s">
        <v>20</v>
      </c>
      <c r="L349" s="51"/>
      <c r="M349" s="51"/>
      <c r="N349" s="90">
        <f>N344+N301+N271+N199+N58</f>
        <v>16319412.200000001</v>
      </c>
      <c r="O349" s="55">
        <f t="shared" ref="O349:S349" si="212">O344+O301+O271+O199+O58</f>
        <v>16202903.300000001</v>
      </c>
      <c r="P349" s="90">
        <f t="shared" si="212"/>
        <v>19826056.800000004</v>
      </c>
      <c r="Q349" s="55">
        <f t="shared" si="212"/>
        <v>21644441.799999997</v>
      </c>
      <c r="R349" s="55">
        <f t="shared" si="212"/>
        <v>21959809.699999999</v>
      </c>
      <c r="S349" s="55">
        <f t="shared" si="212"/>
        <v>22537422.099999998</v>
      </c>
    </row>
    <row r="351" spans="1:19">
      <c r="N351" s="95"/>
    </row>
  </sheetData>
  <sheetProtection selectLockedCells="1" selectUnlockedCells="1"/>
  <customSheetViews>
    <customSheetView guid="{6570634B-EDC8-47B1-B961-1E562EDF2753}" showPageBreaks="1" view="pageBreakPreview">
      <pane xSplit="2" ySplit="10" topLeftCell="D341" activePane="bottomRight" state="frozen"/>
      <selection pane="bottomRight" activeCell="N7" sqref="N6:S9"/>
      <rowBreaks count="2" manualBreakCount="2">
        <brk id="165" max="18" man="1"/>
        <brk id="167" max="16383" man="1"/>
      </rowBreaks>
      <pageMargins left="0.75" right="0.75" top="1" bottom="1" header="0.51180555555555551" footer="0.51180555555555551"/>
      <pageSetup paperSize="9" scale="99" firstPageNumber="0" orientation="portrait" horizontalDpi="300" verticalDpi="300" r:id="rId1"/>
      <headerFooter alignWithMargins="0"/>
    </customSheetView>
    <customSheetView guid="{764DF73A-B6FF-4AFE-808E-BED8B7CDFEFB}" showPageBreaks="1" showAutoFilter="1" view="pageBreakPreview">
      <pane xSplit="2" ySplit="9" topLeftCell="C162" activePane="bottomRight" state="frozen"/>
      <selection pane="bottomRight" activeCell="L24" sqref="L24"/>
      <pageMargins left="0.75" right="0.75" top="1" bottom="1" header="0.51180555555555551" footer="0.51180555555555551"/>
      <pageSetup paperSize="9" firstPageNumber="0" orientation="portrait" horizontalDpi="300" verticalDpi="300" r:id="rId2"/>
      <headerFooter alignWithMargins="0"/>
      <autoFilter ref="A13:S349"/>
    </customSheetView>
    <customSheetView guid="{2C132A3E-BEF9-4451-A5D3-5DE635F68D88}" showPageBreaks="1" view="pageBreakPreview">
      <pane xSplit="2" ySplit="10" topLeftCell="C197" activePane="bottomRight" state="frozen"/>
      <selection pane="bottomRight" activeCell="O200" sqref="O200"/>
      <rowBreaks count="2" manualBreakCount="2">
        <brk id="165" max="18" man="1"/>
        <brk id="167" max="16383" man="1"/>
      </rowBreaks>
      <pageMargins left="0.75" right="0.75" top="1" bottom="1" header="0.51180555555555551" footer="0.51180555555555551"/>
      <pageSetup paperSize="9" scale="99" firstPageNumber="0" orientation="portrait" horizontalDpi="300" verticalDpi="300" r:id="rId3"/>
      <headerFooter alignWithMargins="0"/>
    </customSheetView>
    <customSheetView guid="{FF86849E-1084-4031-B2CE-591FC46709AB}" showAutoFilter="1">
      <pane xSplit="2" ySplit="10" topLeftCell="G17" activePane="bottomRight" state="frozen"/>
      <selection pane="bottomRight" activeCell="R18" sqref="R18"/>
      <pageMargins left="0.75" right="0.75" top="1" bottom="1" header="0.51180555555555551" footer="0.51180555555555551"/>
      <pageSetup paperSize="9" firstPageNumber="0" orientation="portrait" horizontalDpi="300" verticalDpi="300" r:id="rId4"/>
      <headerFooter alignWithMargins="0"/>
      <autoFilter ref="A13:S347"/>
    </customSheetView>
    <customSheetView guid="{9D0A41DD-2DA5-4D00-A5A3-069AD61B6552}" showPageBreaks="1" showAutoFilter="1">
      <pane xSplit="2" ySplit="10" topLeftCell="D134" activePane="bottomRight" state="frozen"/>
      <selection pane="bottomRight" activeCell="Q108" sqref="Q108"/>
      <pageMargins left="0.75" right="0.75" top="1" bottom="1" header="0.51180555555555551" footer="0.51180555555555551"/>
      <pageSetup paperSize="9" firstPageNumber="0" orientation="portrait" horizontalDpi="300" verticalDpi="300" r:id="rId5"/>
      <headerFooter alignWithMargins="0"/>
      <autoFilter ref="A13:S344"/>
    </customSheetView>
    <customSheetView guid="{676EE6E6-D5A3-9942-AA72-33D5219B471C}" showRuler="0">
      <pageMargins left="0.75" right="0.75" top="1" bottom="1" header="0.5" footer="0.5"/>
    </customSheetView>
    <customSheetView guid="{1B925D09-0E83-AF47-A27B-8EBC6CE44B65}" showRuler="0">
      <pageMargins left="0.75" right="0.75" top="1" bottom="1" header="0.5" footer="0.5"/>
    </customSheetView>
    <customSheetView guid="{651AB02D-CE6F-4AB5-8A8B-ED5DE6848F37}" showAutoFilter="1">
      <pane xSplit="2" ySplit="10" topLeftCell="D277" activePane="bottomRight" state="frozen"/>
      <selection pane="bottomRight" activeCell="F283" sqref="F283"/>
      <pageMargins left="0.75" right="0.75" top="1" bottom="1" header="0.51180555555555551" footer="0.51180555555555551"/>
      <pageSetup paperSize="9" firstPageNumber="0" orientation="portrait" horizontalDpi="300" verticalDpi="300" r:id="rId6"/>
      <headerFooter alignWithMargins="0"/>
      <autoFilter ref="A13:S344"/>
    </customSheetView>
  </customSheetViews>
  <mergeCells count="364">
    <mergeCell ref="G340:G342"/>
    <mergeCell ref="H340:H342"/>
    <mergeCell ref="I340:I342"/>
    <mergeCell ref="J340:J342"/>
    <mergeCell ref="K340:K342"/>
    <mergeCell ref="A340:A342"/>
    <mergeCell ref="B340:B342"/>
    <mergeCell ref="C340:C342"/>
    <mergeCell ref="D340:D342"/>
    <mergeCell ref="E340:E342"/>
    <mergeCell ref="F340:F342"/>
    <mergeCell ref="G330:G331"/>
    <mergeCell ref="H330:H331"/>
    <mergeCell ref="I330:I331"/>
    <mergeCell ref="J330:J331"/>
    <mergeCell ref="K330:K331"/>
    <mergeCell ref="A332:A333"/>
    <mergeCell ref="B332:B333"/>
    <mergeCell ref="A330:A331"/>
    <mergeCell ref="B330:B331"/>
    <mergeCell ref="C330:C331"/>
    <mergeCell ref="D330:D331"/>
    <mergeCell ref="E330:E331"/>
    <mergeCell ref="F330:F331"/>
    <mergeCell ref="F328:F329"/>
    <mergeCell ref="G328:G329"/>
    <mergeCell ref="H328:H329"/>
    <mergeCell ref="I328:I329"/>
    <mergeCell ref="J328:J329"/>
    <mergeCell ref="K328:K329"/>
    <mergeCell ref="G325:G327"/>
    <mergeCell ref="H325:H327"/>
    <mergeCell ref="I325:I327"/>
    <mergeCell ref="J325:J327"/>
    <mergeCell ref="K325:K327"/>
    <mergeCell ref="F325:F327"/>
    <mergeCell ref="A328:A329"/>
    <mergeCell ref="B328:B329"/>
    <mergeCell ref="C328:C329"/>
    <mergeCell ref="D328:D329"/>
    <mergeCell ref="E328:E329"/>
    <mergeCell ref="A325:A327"/>
    <mergeCell ref="B325:B327"/>
    <mergeCell ref="C325:C327"/>
    <mergeCell ref="D325:D327"/>
    <mergeCell ref="E325:E327"/>
    <mergeCell ref="F319:F322"/>
    <mergeCell ref="G319:G322"/>
    <mergeCell ref="H319:H322"/>
    <mergeCell ref="I319:I322"/>
    <mergeCell ref="J319:J322"/>
    <mergeCell ref="K319:K322"/>
    <mergeCell ref="G316:G318"/>
    <mergeCell ref="H316:H318"/>
    <mergeCell ref="I316:I318"/>
    <mergeCell ref="J316:J318"/>
    <mergeCell ref="K316:K318"/>
    <mergeCell ref="F316:F318"/>
    <mergeCell ref="A319:A322"/>
    <mergeCell ref="B319:B322"/>
    <mergeCell ref="C319:C322"/>
    <mergeCell ref="D319:D322"/>
    <mergeCell ref="E319:E322"/>
    <mergeCell ref="A316:A318"/>
    <mergeCell ref="B316:B318"/>
    <mergeCell ref="C316:C318"/>
    <mergeCell ref="D316:D318"/>
    <mergeCell ref="E316:E318"/>
    <mergeCell ref="F308:F313"/>
    <mergeCell ref="G308:G313"/>
    <mergeCell ref="H308:H313"/>
    <mergeCell ref="I308:I313"/>
    <mergeCell ref="J308:J313"/>
    <mergeCell ref="K308:K313"/>
    <mergeCell ref="G297:G298"/>
    <mergeCell ref="H297:H298"/>
    <mergeCell ref="I297:I298"/>
    <mergeCell ref="J297:J298"/>
    <mergeCell ref="K297:K298"/>
    <mergeCell ref="F297:F298"/>
    <mergeCell ref="A308:A313"/>
    <mergeCell ref="B308:B313"/>
    <mergeCell ref="C308:C313"/>
    <mergeCell ref="D308:D313"/>
    <mergeCell ref="E308:E313"/>
    <mergeCell ref="A297:A298"/>
    <mergeCell ref="B297:B298"/>
    <mergeCell ref="C297:C298"/>
    <mergeCell ref="D297:D298"/>
    <mergeCell ref="E297:E298"/>
    <mergeCell ref="F243:F270"/>
    <mergeCell ref="G243:G270"/>
    <mergeCell ref="H243:H270"/>
    <mergeCell ref="I243:I270"/>
    <mergeCell ref="J243:J270"/>
    <mergeCell ref="K243:K270"/>
    <mergeCell ref="G231:G242"/>
    <mergeCell ref="H231:H242"/>
    <mergeCell ref="I231:I242"/>
    <mergeCell ref="J231:J242"/>
    <mergeCell ref="K231:K242"/>
    <mergeCell ref="F231:F242"/>
    <mergeCell ref="A243:A270"/>
    <mergeCell ref="B243:B270"/>
    <mergeCell ref="C243:C270"/>
    <mergeCell ref="D243:D270"/>
    <mergeCell ref="E243:E270"/>
    <mergeCell ref="A231:A242"/>
    <mergeCell ref="B231:B242"/>
    <mergeCell ref="C231:C241"/>
    <mergeCell ref="D231:D242"/>
    <mergeCell ref="E231:E242"/>
    <mergeCell ref="F221:F230"/>
    <mergeCell ref="G221:G230"/>
    <mergeCell ref="H221:H230"/>
    <mergeCell ref="I221:I230"/>
    <mergeCell ref="J221:J230"/>
    <mergeCell ref="K221:K230"/>
    <mergeCell ref="G205:G211"/>
    <mergeCell ref="H205:H211"/>
    <mergeCell ref="I205:I211"/>
    <mergeCell ref="J205:J211"/>
    <mergeCell ref="K205:K211"/>
    <mergeCell ref="F205:F211"/>
    <mergeCell ref="A221:A230"/>
    <mergeCell ref="B221:B230"/>
    <mergeCell ref="C221:C230"/>
    <mergeCell ref="D221:D230"/>
    <mergeCell ref="E221:E230"/>
    <mergeCell ref="A205:A211"/>
    <mergeCell ref="B205:B211"/>
    <mergeCell ref="C205:C211"/>
    <mergeCell ref="D205:D211"/>
    <mergeCell ref="E205:E211"/>
    <mergeCell ref="F200:F203"/>
    <mergeCell ref="G200:G203"/>
    <mergeCell ref="H200:H203"/>
    <mergeCell ref="I200:I203"/>
    <mergeCell ref="J200:J203"/>
    <mergeCell ref="K200:K203"/>
    <mergeCell ref="G188:G192"/>
    <mergeCell ref="H188:H192"/>
    <mergeCell ref="I188:I192"/>
    <mergeCell ref="J188:J192"/>
    <mergeCell ref="K188:K192"/>
    <mergeCell ref="F188:F192"/>
    <mergeCell ref="A200:A203"/>
    <mergeCell ref="B200:B203"/>
    <mergeCell ref="C200:C203"/>
    <mergeCell ref="D200:D203"/>
    <mergeCell ref="E200:E203"/>
    <mergeCell ref="A188:A192"/>
    <mergeCell ref="B188:B192"/>
    <mergeCell ref="C188:C192"/>
    <mergeCell ref="D188:D192"/>
    <mergeCell ref="E188:E192"/>
    <mergeCell ref="K173:K175"/>
    <mergeCell ref="A173:A175"/>
    <mergeCell ref="B173:B175"/>
    <mergeCell ref="C173:C175"/>
    <mergeCell ref="D173:D175"/>
    <mergeCell ref="E173:E175"/>
    <mergeCell ref="F173:F175"/>
    <mergeCell ref="A181:A187"/>
    <mergeCell ref="B181:B187"/>
    <mergeCell ref="C181:C187"/>
    <mergeCell ref="D181:D187"/>
    <mergeCell ref="E181:E187"/>
    <mergeCell ref="G173:G175"/>
    <mergeCell ref="H173:H175"/>
    <mergeCell ref="I173:I175"/>
    <mergeCell ref="J173:J175"/>
    <mergeCell ref="F181:F187"/>
    <mergeCell ref="G181:G187"/>
    <mergeCell ref="H181:H187"/>
    <mergeCell ref="I181:I187"/>
    <mergeCell ref="J181:J187"/>
    <mergeCell ref="K181:K187"/>
    <mergeCell ref="O165:O166"/>
    <mergeCell ref="P165:P166"/>
    <mergeCell ref="Q165:Q166"/>
    <mergeCell ref="R165:R166"/>
    <mergeCell ref="S165:S166"/>
    <mergeCell ref="G165:G166"/>
    <mergeCell ref="H165:H166"/>
    <mergeCell ref="I165:I166"/>
    <mergeCell ref="J165:J166"/>
    <mergeCell ref="K165:K166"/>
    <mergeCell ref="N165:N166"/>
    <mergeCell ref="A165:A166"/>
    <mergeCell ref="B165:B166"/>
    <mergeCell ref="C165:C166"/>
    <mergeCell ref="D165:D166"/>
    <mergeCell ref="E165:E166"/>
    <mergeCell ref="F165:F166"/>
    <mergeCell ref="F161:F164"/>
    <mergeCell ref="G161:G164"/>
    <mergeCell ref="H161:H164"/>
    <mergeCell ref="I161:I164"/>
    <mergeCell ref="J161:J164"/>
    <mergeCell ref="K161:K164"/>
    <mergeCell ref="G156:G159"/>
    <mergeCell ref="H156:H159"/>
    <mergeCell ref="I156:I159"/>
    <mergeCell ref="J156:J159"/>
    <mergeCell ref="K156:K159"/>
    <mergeCell ref="A161:A164"/>
    <mergeCell ref="B161:B164"/>
    <mergeCell ref="C161:C164"/>
    <mergeCell ref="D161:D164"/>
    <mergeCell ref="E161:E164"/>
    <mergeCell ref="P153:P154"/>
    <mergeCell ref="Q153:Q154"/>
    <mergeCell ref="R153:R154"/>
    <mergeCell ref="S153:S154"/>
    <mergeCell ref="A156:A159"/>
    <mergeCell ref="B156:B159"/>
    <mergeCell ref="C156:C159"/>
    <mergeCell ref="D156:D159"/>
    <mergeCell ref="E156:E159"/>
    <mergeCell ref="F156:F159"/>
    <mergeCell ref="I153:I154"/>
    <mergeCell ref="J153:J154"/>
    <mergeCell ref="K153:K154"/>
    <mergeCell ref="L153:L154"/>
    <mergeCell ref="M153:M154"/>
    <mergeCell ref="O153:O154"/>
    <mergeCell ref="A153:A154"/>
    <mergeCell ref="B153:B154"/>
    <mergeCell ref="E153:E154"/>
    <mergeCell ref="F153:F154"/>
    <mergeCell ref="G153:G154"/>
    <mergeCell ref="H153:H154"/>
    <mergeCell ref="N153:N154"/>
    <mergeCell ref="F149:F152"/>
    <mergeCell ref="G149:G152"/>
    <mergeCell ref="H149:H152"/>
    <mergeCell ref="I149:I152"/>
    <mergeCell ref="J149:J152"/>
    <mergeCell ref="K149:K152"/>
    <mergeCell ref="G137:G142"/>
    <mergeCell ref="H137:H142"/>
    <mergeCell ref="I137:I142"/>
    <mergeCell ref="J137:J142"/>
    <mergeCell ref="K137:K142"/>
    <mergeCell ref="F137:F142"/>
    <mergeCell ref="A149:A152"/>
    <mergeCell ref="B149:B152"/>
    <mergeCell ref="C149:C152"/>
    <mergeCell ref="D149:D152"/>
    <mergeCell ref="E149:E152"/>
    <mergeCell ref="A137:A142"/>
    <mergeCell ref="B137:B142"/>
    <mergeCell ref="C137:C142"/>
    <mergeCell ref="D137:D142"/>
    <mergeCell ref="E137:E142"/>
    <mergeCell ref="F134:F136"/>
    <mergeCell ref="G134:G136"/>
    <mergeCell ref="H134:H136"/>
    <mergeCell ref="I134:I136"/>
    <mergeCell ref="J134:J136"/>
    <mergeCell ref="K134:K136"/>
    <mergeCell ref="G113:G128"/>
    <mergeCell ref="H113:H128"/>
    <mergeCell ref="I113:I128"/>
    <mergeCell ref="J113:J128"/>
    <mergeCell ref="K113:K128"/>
    <mergeCell ref="F113:F128"/>
    <mergeCell ref="A134:A136"/>
    <mergeCell ref="B134:B136"/>
    <mergeCell ref="C134:C136"/>
    <mergeCell ref="D134:D136"/>
    <mergeCell ref="E134:E136"/>
    <mergeCell ref="A113:A128"/>
    <mergeCell ref="B113:B128"/>
    <mergeCell ref="C113:C128"/>
    <mergeCell ref="D113:D128"/>
    <mergeCell ref="E113:E128"/>
    <mergeCell ref="G104:G106"/>
    <mergeCell ref="H104:H106"/>
    <mergeCell ref="I104:I106"/>
    <mergeCell ref="J104:J106"/>
    <mergeCell ref="K104:K106"/>
    <mergeCell ref="A107:A111"/>
    <mergeCell ref="B107:B111"/>
    <mergeCell ref="H101:H103"/>
    <mergeCell ref="I101:I103"/>
    <mergeCell ref="J101:J103"/>
    <mergeCell ref="K101:K103"/>
    <mergeCell ref="A104:A106"/>
    <mergeCell ref="B104:B106"/>
    <mergeCell ref="C104:C106"/>
    <mergeCell ref="D104:D106"/>
    <mergeCell ref="E104:E106"/>
    <mergeCell ref="F104:F106"/>
    <mergeCell ref="A101:A103"/>
    <mergeCell ref="B101:B103"/>
    <mergeCell ref="C101:C103"/>
    <mergeCell ref="D101:D103"/>
    <mergeCell ref="E101:E103"/>
    <mergeCell ref="F101:F103"/>
    <mergeCell ref="G101:G103"/>
    <mergeCell ref="J97:J98"/>
    <mergeCell ref="K97:K98"/>
    <mergeCell ref="F7:F9"/>
    <mergeCell ref="G7:G9"/>
    <mergeCell ref="H7:H9"/>
    <mergeCell ref="P11:P12"/>
    <mergeCell ref="Q11:Q12"/>
    <mergeCell ref="F11:F12"/>
    <mergeCell ref="G11:G12"/>
    <mergeCell ref="H11:H12"/>
    <mergeCell ref="I11:I12"/>
    <mergeCell ref="I7:I9"/>
    <mergeCell ref="J7:J9"/>
    <mergeCell ref="O97:O98"/>
    <mergeCell ref="P97:P98"/>
    <mergeCell ref="N97:N98"/>
    <mergeCell ref="R11:R12"/>
    <mergeCell ref="S11:S12"/>
    <mergeCell ref="A97:A98"/>
    <mergeCell ref="B97:B98"/>
    <mergeCell ref="F97:F98"/>
    <mergeCell ref="G97:G98"/>
    <mergeCell ref="H97:H98"/>
    <mergeCell ref="I97:I98"/>
    <mergeCell ref="J11:J12"/>
    <mergeCell ref="K11:K12"/>
    <mergeCell ref="L11:L12"/>
    <mergeCell ref="M11:M12"/>
    <mergeCell ref="N11:N12"/>
    <mergeCell ref="O11:O12"/>
    <mergeCell ref="Q97:Q98"/>
    <mergeCell ref="R97:R98"/>
    <mergeCell ref="S97:S98"/>
    <mergeCell ref="L97:L98"/>
    <mergeCell ref="M97:M98"/>
    <mergeCell ref="A11:A12"/>
    <mergeCell ref="B11:B12"/>
    <mergeCell ref="C11:C12"/>
    <mergeCell ref="D11:D12"/>
    <mergeCell ref="E11:E12"/>
    <mergeCell ref="A5:A9"/>
    <mergeCell ref="B5:B9"/>
    <mergeCell ref="C5:K5"/>
    <mergeCell ref="L5:M6"/>
    <mergeCell ref="N5:S5"/>
    <mergeCell ref="C6:E6"/>
    <mergeCell ref="F6:H6"/>
    <mergeCell ref="I6:K6"/>
    <mergeCell ref="N6:O6"/>
    <mergeCell ref="P6:P9"/>
    <mergeCell ref="S7:S9"/>
    <mergeCell ref="K7:K9"/>
    <mergeCell ref="L7:L9"/>
    <mergeCell ref="M7:M9"/>
    <mergeCell ref="N7:N9"/>
    <mergeCell ref="O7:O9"/>
    <mergeCell ref="R7:R9"/>
    <mergeCell ref="Q6:Q9"/>
    <mergeCell ref="R6:S6"/>
    <mergeCell ref="C7:C9"/>
    <mergeCell ref="D7:D9"/>
    <mergeCell ref="E7:E9"/>
  </mergeCells>
  <pageMargins left="0.75" right="0.75" top="1" bottom="1" header="0.51180555555555551" footer="0.51180555555555551"/>
  <pageSetup paperSize="9" scale="99" firstPageNumber="0" orientation="portrait" horizontalDpi="300" verticalDpi="300" r:id="rId7"/>
  <headerFooter alignWithMargins="0"/>
  <rowBreaks count="2" manualBreakCount="2">
    <brk id="165" max="18" man="1"/>
    <brk id="16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349"/>
  <sheetViews>
    <sheetView view="pageBreakPreview" zoomScale="110" zoomScaleNormal="110" zoomScaleSheetLayoutView="110" workbookViewId="0">
      <pane xSplit="11" ySplit="10" topLeftCell="L348" activePane="bottomRight" state="frozen"/>
      <selection pane="topRight" activeCell="L1" sqref="L1"/>
      <selection pane="bottomLeft" activeCell="A11" sqref="A11"/>
      <selection pane="bottomRight" activeCell="P75" sqref="P75"/>
    </sheetView>
  </sheetViews>
  <sheetFormatPr defaultColWidth="8.7109375" defaultRowHeight="12.75"/>
  <cols>
    <col min="1" max="1" width="35" customWidth="1"/>
    <col min="2" max="2" width="6.5703125" customWidth="1"/>
    <col min="3" max="3" width="0.140625" customWidth="1"/>
    <col min="4" max="4" width="12" hidden="1" customWidth="1"/>
    <col min="5" max="5" width="9.5703125" hidden="1" customWidth="1"/>
    <col min="6" max="6" width="11.28515625" hidden="1" customWidth="1"/>
    <col min="7" max="7" width="13.28515625" hidden="1" customWidth="1"/>
    <col min="8" max="8" width="10.28515625" hidden="1" customWidth="1"/>
    <col min="9" max="9" width="9.5703125" hidden="1" customWidth="1"/>
    <col min="10" max="10" width="11.5703125" hidden="1" customWidth="1"/>
    <col min="11" max="11" width="12.85546875" hidden="1" customWidth="1"/>
    <col min="14" max="14" width="13.5703125" style="96" customWidth="1"/>
    <col min="15" max="15" width="12.140625" style="96" customWidth="1"/>
    <col min="16" max="16" width="12.5703125" style="96" customWidth="1"/>
    <col min="17" max="17" width="17" style="97" customWidth="1"/>
    <col min="18" max="18" width="16" style="97" customWidth="1"/>
    <col min="19" max="19" width="15.5703125" style="97" customWidth="1"/>
    <col min="20" max="20" width="14" customWidth="1"/>
  </cols>
  <sheetData>
    <row r="1" spans="1:20" ht="12.75" customHeight="1"/>
    <row r="2" spans="1:20" ht="12.75" customHeight="1"/>
    <row r="3" spans="1:20" ht="12.75" customHeight="1"/>
    <row r="4" spans="1:20" ht="12.75" customHeight="1"/>
    <row r="5" spans="1:20" ht="20.25" customHeight="1">
      <c r="A5" s="305" t="s">
        <v>1</v>
      </c>
      <c r="B5" s="306" t="s">
        <v>2</v>
      </c>
      <c r="C5" s="304" t="s">
        <v>3</v>
      </c>
      <c r="D5" s="304"/>
      <c r="E5" s="304"/>
      <c r="F5" s="304"/>
      <c r="G5" s="304"/>
      <c r="H5" s="304"/>
      <c r="I5" s="304"/>
      <c r="J5" s="304"/>
      <c r="K5" s="304"/>
      <c r="L5" s="304" t="s">
        <v>4</v>
      </c>
      <c r="M5" s="304"/>
      <c r="N5" s="341" t="s">
        <v>5</v>
      </c>
      <c r="O5" s="341"/>
      <c r="P5" s="341"/>
      <c r="Q5" s="341"/>
      <c r="R5" s="341"/>
      <c r="S5" s="341"/>
    </row>
    <row r="6" spans="1:20" ht="23.25" customHeight="1">
      <c r="A6" s="305"/>
      <c r="B6" s="306"/>
      <c r="C6" s="304" t="s">
        <v>6</v>
      </c>
      <c r="D6" s="304"/>
      <c r="E6" s="304"/>
      <c r="F6" s="307" t="s">
        <v>7</v>
      </c>
      <c r="G6" s="307"/>
      <c r="H6" s="307"/>
      <c r="I6" s="304" t="s">
        <v>8</v>
      </c>
      <c r="J6" s="304"/>
      <c r="K6" s="304"/>
      <c r="L6" s="304"/>
      <c r="M6" s="304"/>
      <c r="N6" s="341" t="s">
        <v>513</v>
      </c>
      <c r="O6" s="341"/>
      <c r="P6" s="342" t="s">
        <v>514</v>
      </c>
      <c r="Q6" s="342" t="s">
        <v>515</v>
      </c>
      <c r="R6" s="341" t="s">
        <v>9</v>
      </c>
      <c r="S6" s="341"/>
    </row>
    <row r="7" spans="1:20" ht="12.75" customHeight="1">
      <c r="A7" s="305"/>
      <c r="B7" s="306"/>
      <c r="C7" s="304" t="s">
        <v>10</v>
      </c>
      <c r="D7" s="304" t="s">
        <v>11</v>
      </c>
      <c r="E7" s="304" t="s">
        <v>12</v>
      </c>
      <c r="F7" s="304" t="s">
        <v>10</v>
      </c>
      <c r="G7" s="304" t="s">
        <v>11</v>
      </c>
      <c r="H7" s="304" t="s">
        <v>12</v>
      </c>
      <c r="I7" s="304" t="s">
        <v>10</v>
      </c>
      <c r="J7" s="304" t="s">
        <v>11</v>
      </c>
      <c r="K7" s="304" t="s">
        <v>12</v>
      </c>
      <c r="L7" s="307" t="s">
        <v>13</v>
      </c>
      <c r="M7" s="307" t="s">
        <v>14</v>
      </c>
      <c r="N7" s="341" t="s">
        <v>15</v>
      </c>
      <c r="O7" s="341" t="s">
        <v>16</v>
      </c>
      <c r="P7" s="342"/>
      <c r="Q7" s="342"/>
      <c r="R7" s="341" t="s">
        <v>517</v>
      </c>
      <c r="S7" s="341" t="s">
        <v>516</v>
      </c>
    </row>
    <row r="8" spans="1:20" ht="14.25" customHeight="1">
      <c r="A8" s="305"/>
      <c r="B8" s="306"/>
      <c r="C8" s="304"/>
      <c r="D8" s="304"/>
      <c r="E8" s="304"/>
      <c r="F8" s="304"/>
      <c r="G8" s="304"/>
      <c r="H8" s="304"/>
      <c r="I8" s="304"/>
      <c r="J8" s="304"/>
      <c r="K8" s="304"/>
      <c r="L8" s="307"/>
      <c r="M8" s="307"/>
      <c r="N8" s="341"/>
      <c r="O8" s="341"/>
      <c r="P8" s="342"/>
      <c r="Q8" s="342"/>
      <c r="R8" s="341"/>
      <c r="S8" s="341"/>
    </row>
    <row r="9" spans="1:20" ht="18" customHeight="1">
      <c r="A9" s="305"/>
      <c r="B9" s="306"/>
      <c r="C9" s="304"/>
      <c r="D9" s="304"/>
      <c r="E9" s="304"/>
      <c r="F9" s="304"/>
      <c r="G9" s="304"/>
      <c r="H9" s="304"/>
      <c r="I9" s="304"/>
      <c r="J9" s="304"/>
      <c r="K9" s="304"/>
      <c r="L9" s="307"/>
      <c r="M9" s="307"/>
      <c r="N9" s="341"/>
      <c r="O9" s="341"/>
      <c r="P9" s="342"/>
      <c r="Q9" s="342"/>
      <c r="R9" s="341"/>
      <c r="S9" s="341"/>
    </row>
    <row r="10" spans="1:20">
      <c r="A10" s="43">
        <v>1</v>
      </c>
      <c r="B10" s="43">
        <v>2</v>
      </c>
      <c r="C10" s="42">
        <v>3</v>
      </c>
      <c r="D10" s="44">
        <v>4</v>
      </c>
      <c r="E10" s="44">
        <v>5</v>
      </c>
      <c r="F10" s="44">
        <v>6</v>
      </c>
      <c r="G10" s="44">
        <v>7</v>
      </c>
      <c r="H10" s="44">
        <v>8</v>
      </c>
      <c r="I10" s="44">
        <v>9</v>
      </c>
      <c r="J10" s="44">
        <v>10</v>
      </c>
      <c r="K10" s="44">
        <v>11</v>
      </c>
      <c r="L10" s="44">
        <v>12</v>
      </c>
      <c r="M10" s="44">
        <v>13</v>
      </c>
      <c r="N10" s="44">
        <v>14</v>
      </c>
      <c r="O10" s="44">
        <v>15</v>
      </c>
      <c r="P10" s="44">
        <v>16</v>
      </c>
      <c r="Q10" s="44">
        <v>17</v>
      </c>
      <c r="R10" s="44">
        <v>18</v>
      </c>
      <c r="S10" s="44">
        <v>19</v>
      </c>
    </row>
    <row r="11" spans="1:20" ht="62.25" customHeight="1">
      <c r="A11" s="345" t="s">
        <v>19</v>
      </c>
      <c r="B11" s="346">
        <v>2000</v>
      </c>
      <c r="C11" s="309" t="s">
        <v>20</v>
      </c>
      <c r="D11" s="309" t="s">
        <v>20</v>
      </c>
      <c r="E11" s="309" t="s">
        <v>20</v>
      </c>
      <c r="F11" s="309" t="s">
        <v>20</v>
      </c>
      <c r="G11" s="309" t="s">
        <v>20</v>
      </c>
      <c r="H11" s="309" t="s">
        <v>20</v>
      </c>
      <c r="I11" s="309" t="s">
        <v>20</v>
      </c>
      <c r="J11" s="309" t="s">
        <v>20</v>
      </c>
      <c r="K11" s="309" t="s">
        <v>20</v>
      </c>
      <c r="L11" s="315"/>
      <c r="M11" s="315"/>
      <c r="N11" s="341">
        <f t="shared" ref="N11" si="0">SUM(N13:N57)</f>
        <v>11444256.4</v>
      </c>
      <c r="O11" s="341">
        <f t="shared" ref="O11:S11" si="1">SUM(O13:O57)</f>
        <v>10968646.5</v>
      </c>
      <c r="P11" s="341">
        <f t="shared" si="1"/>
        <v>15608207.400000002</v>
      </c>
      <c r="Q11" s="341">
        <f t="shared" si="1"/>
        <v>11055680.5</v>
      </c>
      <c r="R11" s="341">
        <f t="shared" si="1"/>
        <v>9010625.2999999989</v>
      </c>
      <c r="S11" s="341">
        <f t="shared" si="1"/>
        <v>8346208.3000000007</v>
      </c>
    </row>
    <row r="12" spans="1:20">
      <c r="A12" s="345"/>
      <c r="B12" s="346"/>
      <c r="C12" s="309"/>
      <c r="D12" s="309"/>
      <c r="E12" s="309"/>
      <c r="F12" s="309"/>
      <c r="G12" s="309"/>
      <c r="H12" s="309"/>
      <c r="I12" s="309"/>
      <c r="J12" s="309"/>
      <c r="K12" s="309"/>
      <c r="L12" s="315"/>
      <c r="M12" s="315"/>
      <c r="N12" s="341"/>
      <c r="O12" s="341"/>
      <c r="P12" s="341"/>
      <c r="Q12" s="341"/>
      <c r="R12" s="341"/>
      <c r="S12" s="341"/>
      <c r="T12" s="97"/>
    </row>
    <row r="13" spans="1:20">
      <c r="A13" s="49"/>
      <c r="B13" s="43"/>
      <c r="C13" s="50"/>
      <c r="D13" s="51"/>
      <c r="E13" s="51"/>
      <c r="F13" s="51"/>
      <c r="G13" s="51"/>
      <c r="H13" s="51"/>
      <c r="I13" s="51"/>
      <c r="J13" s="51"/>
      <c r="K13" s="51"/>
      <c r="L13" s="34" t="s">
        <v>21</v>
      </c>
      <c r="M13" s="34" t="s">
        <v>22</v>
      </c>
      <c r="N13" s="99">
        <f t="shared" ref="N13" si="2">N201</f>
        <v>0</v>
      </c>
      <c r="O13" s="99">
        <f t="shared" ref="O13:S13" si="3">O201</f>
        <v>0</v>
      </c>
      <c r="P13" s="99">
        <f t="shared" si="3"/>
        <v>0</v>
      </c>
      <c r="Q13" s="99">
        <f t="shared" si="3"/>
        <v>0</v>
      </c>
      <c r="R13" s="99">
        <f t="shared" si="3"/>
        <v>0</v>
      </c>
      <c r="S13" s="99">
        <f t="shared" si="3"/>
        <v>0</v>
      </c>
      <c r="T13" s="97"/>
    </row>
    <row r="14" spans="1:20">
      <c r="A14" s="49"/>
      <c r="B14" s="43"/>
      <c r="C14" s="50"/>
      <c r="D14" s="51"/>
      <c r="E14" s="51"/>
      <c r="F14" s="51"/>
      <c r="G14" s="51"/>
      <c r="H14" s="51"/>
      <c r="I14" s="51"/>
      <c r="J14" s="51"/>
      <c r="K14" s="51"/>
      <c r="L14" s="34" t="s">
        <v>21</v>
      </c>
      <c r="M14" s="34" t="s">
        <v>23</v>
      </c>
      <c r="N14" s="99">
        <f t="shared" ref="N14" si="4">N244+N202</f>
        <v>0</v>
      </c>
      <c r="O14" s="99">
        <f t="shared" ref="O14:S14" si="5">O244+O202</f>
        <v>0</v>
      </c>
      <c r="P14" s="99">
        <f t="shared" si="5"/>
        <v>0</v>
      </c>
      <c r="Q14" s="99">
        <f t="shared" si="5"/>
        <v>0</v>
      </c>
      <c r="R14" s="99">
        <f t="shared" si="5"/>
        <v>0</v>
      </c>
      <c r="S14" s="99">
        <f t="shared" si="5"/>
        <v>0</v>
      </c>
      <c r="T14" s="97"/>
    </row>
    <row r="15" spans="1:20">
      <c r="A15" s="49"/>
      <c r="B15" s="43"/>
      <c r="C15" s="50"/>
      <c r="D15" s="51"/>
      <c r="E15" s="51"/>
      <c r="F15" s="51"/>
      <c r="G15" s="51"/>
      <c r="H15" s="51"/>
      <c r="I15" s="51"/>
      <c r="J15" s="51"/>
      <c r="K15" s="51"/>
      <c r="L15" s="34" t="s">
        <v>21</v>
      </c>
      <c r="M15" s="34" t="s">
        <v>24</v>
      </c>
      <c r="N15" s="99">
        <f>N59+N221</f>
        <v>0</v>
      </c>
      <c r="O15" s="99">
        <f>O59+O221+O244</f>
        <v>0</v>
      </c>
      <c r="P15" s="99">
        <f>P59+P221</f>
        <v>0</v>
      </c>
      <c r="Q15" s="99">
        <f>Q59+Q221+Q244</f>
        <v>0</v>
      </c>
      <c r="R15" s="99">
        <f>R59+R221+R244</f>
        <v>0</v>
      </c>
      <c r="S15" s="99">
        <f>S59+S221+S244</f>
        <v>0</v>
      </c>
      <c r="T15" s="97"/>
    </row>
    <row r="16" spans="1:20">
      <c r="A16" s="49"/>
      <c r="B16" s="43"/>
      <c r="C16" s="50"/>
      <c r="D16" s="51"/>
      <c r="E16" s="51"/>
      <c r="F16" s="51"/>
      <c r="G16" s="51"/>
      <c r="H16" s="51"/>
      <c r="I16" s="51"/>
      <c r="J16" s="51"/>
      <c r="K16" s="51"/>
      <c r="L16" s="34" t="s">
        <v>21</v>
      </c>
      <c r="M16" s="34" t="s">
        <v>25</v>
      </c>
      <c r="N16" s="99">
        <f t="shared" ref="N16" si="6">N303</f>
        <v>0</v>
      </c>
      <c r="O16" s="99">
        <f t="shared" ref="O16:S16" si="7">O303</f>
        <v>0</v>
      </c>
      <c r="P16" s="99">
        <f t="shared" si="7"/>
        <v>0</v>
      </c>
      <c r="Q16" s="99">
        <f t="shared" si="7"/>
        <v>0</v>
      </c>
      <c r="R16" s="99">
        <f t="shared" si="7"/>
        <v>0</v>
      </c>
      <c r="S16" s="99">
        <f t="shared" si="7"/>
        <v>0</v>
      </c>
      <c r="T16" s="97"/>
    </row>
    <row r="17" spans="1:20">
      <c r="A17" s="49"/>
      <c r="B17" s="43"/>
      <c r="C17" s="50"/>
      <c r="D17" s="51"/>
      <c r="E17" s="51"/>
      <c r="F17" s="51"/>
      <c r="G17" s="51"/>
      <c r="H17" s="51"/>
      <c r="I17" s="51"/>
      <c r="J17" s="51"/>
      <c r="K17" s="51"/>
      <c r="L17" s="34" t="s">
        <v>21</v>
      </c>
      <c r="M17" s="34" t="s">
        <v>26</v>
      </c>
      <c r="N17" s="99">
        <f t="shared" ref="N17" si="8">N60+N223+N246</f>
        <v>0</v>
      </c>
      <c r="O17" s="99">
        <f t="shared" ref="O17:S17" si="9">O60+O223+O246</f>
        <v>0</v>
      </c>
      <c r="P17" s="99">
        <f t="shared" si="9"/>
        <v>0</v>
      </c>
      <c r="Q17" s="99">
        <f t="shared" si="9"/>
        <v>0</v>
      </c>
      <c r="R17" s="99">
        <f t="shared" si="9"/>
        <v>0</v>
      </c>
      <c r="S17" s="99">
        <f t="shared" si="9"/>
        <v>0</v>
      </c>
      <c r="T17" s="97"/>
    </row>
    <row r="18" spans="1:20">
      <c r="A18" s="49"/>
      <c r="B18" s="43"/>
      <c r="C18" s="50"/>
      <c r="D18" s="51"/>
      <c r="E18" s="51"/>
      <c r="F18" s="51"/>
      <c r="G18" s="51"/>
      <c r="H18" s="51"/>
      <c r="I18" s="51"/>
      <c r="J18" s="51"/>
      <c r="K18" s="51"/>
      <c r="L18" s="34" t="s">
        <v>21</v>
      </c>
      <c r="M18" s="34" t="s">
        <v>27</v>
      </c>
      <c r="N18" s="99">
        <f t="shared" ref="N18" si="10">N216</f>
        <v>0</v>
      </c>
      <c r="O18" s="99">
        <f t="shared" ref="O18:S18" si="11">O216</f>
        <v>0</v>
      </c>
      <c r="P18" s="99">
        <f t="shared" si="11"/>
        <v>0</v>
      </c>
      <c r="Q18" s="99">
        <f t="shared" si="11"/>
        <v>0</v>
      </c>
      <c r="R18" s="99">
        <f t="shared" si="11"/>
        <v>0</v>
      </c>
      <c r="S18" s="99">
        <f t="shared" si="11"/>
        <v>0</v>
      </c>
      <c r="T18" s="97"/>
    </row>
    <row r="19" spans="1:20">
      <c r="A19" s="49"/>
      <c r="B19" s="43"/>
      <c r="C19" s="50"/>
      <c r="D19" s="51"/>
      <c r="E19" s="51"/>
      <c r="F19" s="51"/>
      <c r="G19" s="51"/>
      <c r="H19" s="51"/>
      <c r="I19" s="51"/>
      <c r="J19" s="51"/>
      <c r="K19" s="51"/>
      <c r="L19" s="34" t="s">
        <v>21</v>
      </c>
      <c r="M19" s="34" t="s">
        <v>28</v>
      </c>
      <c r="N19" s="99">
        <f t="shared" ref="N19" si="12">N61</f>
        <v>0</v>
      </c>
      <c r="O19" s="99">
        <f t="shared" ref="O19:S19" si="13">O61</f>
        <v>0</v>
      </c>
      <c r="P19" s="99">
        <f t="shared" si="13"/>
        <v>0</v>
      </c>
      <c r="Q19" s="99">
        <f t="shared" si="13"/>
        <v>0</v>
      </c>
      <c r="R19" s="99">
        <f t="shared" si="13"/>
        <v>0</v>
      </c>
      <c r="S19" s="99">
        <f t="shared" si="13"/>
        <v>0</v>
      </c>
      <c r="T19" s="97"/>
    </row>
    <row r="20" spans="1:20">
      <c r="A20" s="49"/>
      <c r="B20" s="43"/>
      <c r="C20" s="50"/>
      <c r="D20" s="51"/>
      <c r="E20" s="51"/>
      <c r="F20" s="51"/>
      <c r="G20" s="51"/>
      <c r="H20" s="51"/>
      <c r="I20" s="51"/>
      <c r="J20" s="51"/>
      <c r="K20" s="51"/>
      <c r="L20" s="34" t="s">
        <v>21</v>
      </c>
      <c r="M20" s="34" t="s">
        <v>29</v>
      </c>
      <c r="N20" s="99">
        <f t="shared" ref="N20" si="14">N62+N203+N206+N224+N232+N248+N304+N329+N341</f>
        <v>151643.29999999999</v>
      </c>
      <c r="O20" s="99">
        <f t="shared" ref="O20:S20" si="15">O62+O203+O206+O224+O232+O248+O304+O329+O341</f>
        <v>126145.4</v>
      </c>
      <c r="P20" s="99">
        <f t="shared" si="15"/>
        <v>127172.8</v>
      </c>
      <c r="Q20" s="99">
        <f t="shared" si="15"/>
        <v>125235.29999999999</v>
      </c>
      <c r="R20" s="99">
        <f t="shared" si="15"/>
        <v>117615.4</v>
      </c>
      <c r="S20" s="99">
        <f t="shared" si="15"/>
        <v>122189.29999999999</v>
      </c>
      <c r="T20" s="97"/>
    </row>
    <row r="21" spans="1:20">
      <c r="A21" s="49"/>
      <c r="B21" s="43"/>
      <c r="C21" s="50"/>
      <c r="D21" s="51"/>
      <c r="E21" s="51"/>
      <c r="F21" s="51"/>
      <c r="G21" s="51"/>
      <c r="H21" s="51"/>
      <c r="I21" s="51"/>
      <c r="J21" s="51"/>
      <c r="K21" s="51"/>
      <c r="L21" s="34" t="s">
        <v>22</v>
      </c>
      <c r="M21" s="34" t="s">
        <v>23</v>
      </c>
      <c r="N21" s="99">
        <f t="shared" ref="N21" si="16">N249</f>
        <v>1106</v>
      </c>
      <c r="O21" s="99">
        <f t="shared" ref="O21:S21" si="17">O249</f>
        <v>1106</v>
      </c>
      <c r="P21" s="99">
        <f t="shared" si="17"/>
        <v>0</v>
      </c>
      <c r="Q21" s="99">
        <f t="shared" si="17"/>
        <v>0</v>
      </c>
      <c r="R21" s="99">
        <f t="shared" si="17"/>
        <v>0</v>
      </c>
      <c r="S21" s="99">
        <f t="shared" si="17"/>
        <v>0</v>
      </c>
      <c r="T21" s="97"/>
    </row>
    <row r="22" spans="1:20">
      <c r="A22" s="49"/>
      <c r="B22" s="43"/>
      <c r="C22" s="50"/>
      <c r="D22" s="51"/>
      <c r="E22" s="51"/>
      <c r="F22" s="51"/>
      <c r="G22" s="51"/>
      <c r="H22" s="51"/>
      <c r="I22" s="51"/>
      <c r="J22" s="51"/>
      <c r="K22" s="51"/>
      <c r="L22" s="34" t="s">
        <v>22</v>
      </c>
      <c r="M22" s="34" t="s">
        <v>24</v>
      </c>
      <c r="N22" s="99">
        <f t="shared" ref="N22" si="18">N63</f>
        <v>0</v>
      </c>
      <c r="O22" s="99">
        <f t="shared" ref="O22:S22" si="19">O63</f>
        <v>0</v>
      </c>
      <c r="P22" s="99">
        <f t="shared" si="19"/>
        <v>0</v>
      </c>
      <c r="Q22" s="99">
        <f t="shared" si="19"/>
        <v>0</v>
      </c>
      <c r="R22" s="99">
        <f t="shared" si="19"/>
        <v>0</v>
      </c>
      <c r="S22" s="99">
        <f t="shared" si="19"/>
        <v>0</v>
      </c>
      <c r="T22" s="97"/>
    </row>
    <row r="23" spans="1:20">
      <c r="A23" s="49"/>
      <c r="B23" s="43"/>
      <c r="C23" s="50"/>
      <c r="D23" s="51"/>
      <c r="E23" s="51"/>
      <c r="F23" s="51"/>
      <c r="G23" s="51"/>
      <c r="H23" s="51"/>
      <c r="I23" s="51"/>
      <c r="J23" s="51"/>
      <c r="K23" s="51"/>
      <c r="L23" s="34" t="s">
        <v>23</v>
      </c>
      <c r="M23" s="34" t="s">
        <v>24</v>
      </c>
      <c r="N23" s="99">
        <f t="shared" ref="N23" si="20">N250</f>
        <v>0</v>
      </c>
      <c r="O23" s="99">
        <f t="shared" ref="O23:S23" si="21">O250</f>
        <v>0</v>
      </c>
      <c r="P23" s="99">
        <f t="shared" si="21"/>
        <v>0</v>
      </c>
      <c r="Q23" s="99">
        <f t="shared" si="21"/>
        <v>0</v>
      </c>
      <c r="R23" s="99">
        <f t="shared" si="21"/>
        <v>0</v>
      </c>
      <c r="S23" s="99">
        <f t="shared" si="21"/>
        <v>0</v>
      </c>
      <c r="T23" s="97"/>
    </row>
    <row r="24" spans="1:20">
      <c r="A24" s="49"/>
      <c r="B24" s="43"/>
      <c r="C24" s="50"/>
      <c r="D24" s="51"/>
      <c r="E24" s="51"/>
      <c r="F24" s="51"/>
      <c r="G24" s="51"/>
      <c r="H24" s="51"/>
      <c r="I24" s="51"/>
      <c r="J24" s="51"/>
      <c r="K24" s="51"/>
      <c r="L24" s="34" t="s">
        <v>23</v>
      </c>
      <c r="M24" s="34" t="s">
        <v>30</v>
      </c>
      <c r="N24" s="99">
        <f t="shared" ref="N24" si="22">N64+N233</f>
        <v>0</v>
      </c>
      <c r="O24" s="99">
        <f t="shared" ref="O24:S24" si="23">O64+O233</f>
        <v>0</v>
      </c>
      <c r="P24" s="99">
        <f t="shared" si="23"/>
        <v>0</v>
      </c>
      <c r="Q24" s="99">
        <f t="shared" si="23"/>
        <v>0</v>
      </c>
      <c r="R24" s="99">
        <f t="shared" si="23"/>
        <v>0</v>
      </c>
      <c r="S24" s="99">
        <f t="shared" si="23"/>
        <v>0</v>
      </c>
      <c r="T24" s="97"/>
    </row>
    <row r="25" spans="1:20">
      <c r="A25" s="49"/>
      <c r="B25" s="43"/>
      <c r="C25" s="50"/>
      <c r="D25" s="51"/>
      <c r="E25" s="51"/>
      <c r="F25" s="51"/>
      <c r="G25" s="51"/>
      <c r="H25" s="51"/>
      <c r="I25" s="51"/>
      <c r="J25" s="51"/>
      <c r="K25" s="51"/>
      <c r="L25" s="34" t="s">
        <v>23</v>
      </c>
      <c r="M25" s="34" t="s">
        <v>31</v>
      </c>
      <c r="N25" s="99">
        <f t="shared" ref="N25:P25" si="24">N65</f>
        <v>399</v>
      </c>
      <c r="O25" s="99">
        <f t="shared" ref="O25" si="25">O65</f>
        <v>399</v>
      </c>
      <c r="P25" s="99">
        <f t="shared" si="24"/>
        <v>0</v>
      </c>
      <c r="Q25" s="99">
        <f t="shared" ref="Q25" si="26">Q65</f>
        <v>0</v>
      </c>
      <c r="R25" s="99">
        <f t="shared" ref="R25" si="27">R65</f>
        <v>0</v>
      </c>
      <c r="S25" s="99">
        <f t="shared" ref="S25" si="28">S65</f>
        <v>0</v>
      </c>
      <c r="T25" s="97"/>
    </row>
    <row r="26" spans="1:20">
      <c r="A26" s="49"/>
      <c r="B26" s="43"/>
      <c r="C26" s="50"/>
      <c r="D26" s="51"/>
      <c r="E26" s="51"/>
      <c r="F26" s="51"/>
      <c r="G26" s="51"/>
      <c r="H26" s="51"/>
      <c r="I26" s="51"/>
      <c r="J26" s="51"/>
      <c r="K26" s="51"/>
      <c r="L26" s="34" t="s">
        <v>23</v>
      </c>
      <c r="M26" s="34" t="s">
        <v>32</v>
      </c>
      <c r="N26" s="99">
        <f t="shared" ref="N26" si="29">N66</f>
        <v>0</v>
      </c>
      <c r="O26" s="99">
        <f t="shared" ref="O26:S26" si="30">O66</f>
        <v>0</v>
      </c>
      <c r="P26" s="232">
        <f t="shared" si="30"/>
        <v>37992.199999999997</v>
      </c>
      <c r="Q26" s="99">
        <f t="shared" si="30"/>
        <v>73955.899999999994</v>
      </c>
      <c r="R26" s="99">
        <f t="shared" si="30"/>
        <v>56779.199999999997</v>
      </c>
      <c r="S26" s="99">
        <f t="shared" si="30"/>
        <v>56779.3</v>
      </c>
      <c r="T26" s="97"/>
    </row>
    <row r="27" spans="1:20">
      <c r="A27" s="49"/>
      <c r="B27" s="43"/>
      <c r="C27" s="50"/>
      <c r="D27" s="51"/>
      <c r="E27" s="51"/>
      <c r="F27" s="51"/>
      <c r="G27" s="51"/>
      <c r="H27" s="51"/>
      <c r="I27" s="51"/>
      <c r="J27" s="51"/>
      <c r="K27" s="51"/>
      <c r="L27" s="34" t="s">
        <v>24</v>
      </c>
      <c r="M27" s="34" t="s">
        <v>21</v>
      </c>
      <c r="N27" s="99">
        <f t="shared" ref="N27" si="31">N251</f>
        <v>0</v>
      </c>
      <c r="O27" s="99">
        <f t="shared" ref="O27:S27" si="32">O251</f>
        <v>0</v>
      </c>
      <c r="P27" s="232">
        <f t="shared" si="32"/>
        <v>0</v>
      </c>
      <c r="Q27" s="99">
        <f t="shared" si="32"/>
        <v>0</v>
      </c>
      <c r="R27" s="99">
        <f t="shared" si="32"/>
        <v>0</v>
      </c>
      <c r="S27" s="99">
        <f t="shared" si="32"/>
        <v>0</v>
      </c>
      <c r="T27" s="97"/>
    </row>
    <row r="28" spans="1:20">
      <c r="A28" s="49"/>
      <c r="B28" s="43"/>
      <c r="C28" s="50"/>
      <c r="D28" s="51"/>
      <c r="E28" s="51"/>
      <c r="F28" s="51"/>
      <c r="G28" s="51"/>
      <c r="H28" s="51"/>
      <c r="I28" s="51"/>
      <c r="J28" s="51"/>
      <c r="K28" s="51"/>
      <c r="L28" s="34" t="s">
        <v>24</v>
      </c>
      <c r="M28" s="34" t="s">
        <v>25</v>
      </c>
      <c r="N28" s="99">
        <f t="shared" ref="N28" si="33">N324+N343+N287+N67</f>
        <v>43992.100000000006</v>
      </c>
      <c r="O28" s="99">
        <f t="shared" ref="O28:S28" si="34">O324+O343+O287+O67</f>
        <v>42996.2</v>
      </c>
      <c r="P28" s="232">
        <f>P324+P343+P287+P67</f>
        <v>66085.600000000006</v>
      </c>
      <c r="Q28" s="99">
        <f t="shared" si="34"/>
        <v>52500.3</v>
      </c>
      <c r="R28" s="99">
        <f t="shared" si="34"/>
        <v>52417.8</v>
      </c>
      <c r="S28" s="99">
        <f t="shared" si="34"/>
        <v>52417.8</v>
      </c>
      <c r="T28" s="97"/>
    </row>
    <row r="29" spans="1:20">
      <c r="A29" s="49"/>
      <c r="B29" s="43"/>
      <c r="C29" s="50"/>
      <c r="D29" s="51"/>
      <c r="E29" s="51"/>
      <c r="F29" s="51"/>
      <c r="G29" s="51"/>
      <c r="H29" s="51"/>
      <c r="I29" s="51"/>
      <c r="J29" s="51"/>
      <c r="K29" s="51"/>
      <c r="L29" s="34" t="s">
        <v>24</v>
      </c>
      <c r="M29" s="34" t="s">
        <v>33</v>
      </c>
      <c r="N29" s="99">
        <f t="shared" ref="N29" si="35">N68+N208+N225+N252</f>
        <v>1508655.1</v>
      </c>
      <c r="O29" s="99">
        <f t="shared" ref="O29:S29" si="36">O68+O208+O225+O252</f>
        <v>1485881.3</v>
      </c>
      <c r="P29" s="232">
        <f t="shared" si="36"/>
        <v>3006589.8</v>
      </c>
      <c r="Q29" s="99">
        <f t="shared" si="36"/>
        <v>2035869.4</v>
      </c>
      <c r="R29" s="99">
        <f t="shared" si="36"/>
        <v>1948072.2</v>
      </c>
      <c r="S29" s="99">
        <f t="shared" si="36"/>
        <v>1948072.2</v>
      </c>
      <c r="T29" s="97"/>
    </row>
    <row r="30" spans="1:20">
      <c r="A30" s="49"/>
      <c r="B30" s="43"/>
      <c r="C30" s="50"/>
      <c r="D30" s="51"/>
      <c r="E30" s="51"/>
      <c r="F30" s="51"/>
      <c r="G30" s="51"/>
      <c r="H30" s="51"/>
      <c r="I30" s="51"/>
      <c r="J30" s="51"/>
      <c r="K30" s="51"/>
      <c r="L30" s="34" t="s">
        <v>24</v>
      </c>
      <c r="M30" s="34" t="s">
        <v>30</v>
      </c>
      <c r="N30" s="99">
        <f t="shared" ref="N30" si="37">N69+N209+N253</f>
        <v>3971743</v>
      </c>
      <c r="O30" s="99">
        <f t="shared" ref="O30:S30" si="38">O69+O209+O253</f>
        <v>3799388.4</v>
      </c>
      <c r="P30" s="232">
        <f t="shared" si="38"/>
        <v>4723326.5</v>
      </c>
      <c r="Q30" s="99">
        <f t="shared" si="38"/>
        <v>1891473.5</v>
      </c>
      <c r="R30" s="99">
        <f t="shared" si="38"/>
        <v>1567733.4</v>
      </c>
      <c r="S30" s="99">
        <f t="shared" si="38"/>
        <v>1405252.2</v>
      </c>
      <c r="T30" s="97"/>
    </row>
    <row r="31" spans="1:20">
      <c r="A31" s="49"/>
      <c r="B31" s="43"/>
      <c r="C31" s="50"/>
      <c r="D31" s="51"/>
      <c r="E31" s="51"/>
      <c r="F31" s="51"/>
      <c r="G31" s="51"/>
      <c r="H31" s="51"/>
      <c r="I31" s="51"/>
      <c r="J31" s="51"/>
      <c r="K31" s="51"/>
      <c r="L31" s="34" t="s">
        <v>24</v>
      </c>
      <c r="M31" s="34" t="s">
        <v>31</v>
      </c>
      <c r="N31" s="99">
        <f t="shared" ref="N31" si="39">N70+N254</f>
        <v>0</v>
      </c>
      <c r="O31" s="99">
        <f t="shared" ref="O31:S31" si="40">O70+O254</f>
        <v>0</v>
      </c>
      <c r="P31" s="232">
        <f t="shared" si="40"/>
        <v>0</v>
      </c>
      <c r="Q31" s="99">
        <f t="shared" si="40"/>
        <v>0</v>
      </c>
      <c r="R31" s="99">
        <f t="shared" si="40"/>
        <v>0</v>
      </c>
      <c r="S31" s="99">
        <f t="shared" si="40"/>
        <v>0</v>
      </c>
      <c r="T31" s="97"/>
    </row>
    <row r="32" spans="1:20">
      <c r="A32" s="49"/>
      <c r="B32" s="43"/>
      <c r="C32" s="50"/>
      <c r="D32" s="51"/>
      <c r="E32" s="51"/>
      <c r="F32" s="51"/>
      <c r="G32" s="51"/>
      <c r="H32" s="51"/>
      <c r="I32" s="51"/>
      <c r="J32" s="51"/>
      <c r="K32" s="51"/>
      <c r="L32" s="34" t="s">
        <v>24</v>
      </c>
      <c r="M32" s="34" t="s">
        <v>34</v>
      </c>
      <c r="N32" s="99">
        <f t="shared" ref="N32" si="41">N71+N210+N226+N234+N255+N280</f>
        <v>207683.3</v>
      </c>
      <c r="O32" s="99">
        <f t="shared" ref="O32:S32" si="42">O71+O210+O226+O234+O255+O280</f>
        <v>196948.2</v>
      </c>
      <c r="P32" s="232">
        <f>P71+P210+P226+P234+P255+P280</f>
        <v>1185</v>
      </c>
      <c r="Q32" s="99">
        <f t="shared" si="42"/>
        <v>3081.2</v>
      </c>
      <c r="R32" s="99">
        <f t="shared" si="42"/>
        <v>0</v>
      </c>
      <c r="S32" s="99">
        <f t="shared" si="42"/>
        <v>11907.8</v>
      </c>
      <c r="T32" s="97"/>
    </row>
    <row r="33" spans="1:20">
      <c r="A33" s="49"/>
      <c r="B33" s="43"/>
      <c r="C33" s="50"/>
      <c r="D33" s="51"/>
      <c r="E33" s="51"/>
      <c r="F33" s="51"/>
      <c r="G33" s="51"/>
      <c r="H33" s="51"/>
      <c r="I33" s="51"/>
      <c r="J33" s="51"/>
      <c r="K33" s="51"/>
      <c r="L33" s="34" t="s">
        <v>25</v>
      </c>
      <c r="M33" s="34" t="s">
        <v>21</v>
      </c>
      <c r="N33" s="99">
        <f t="shared" ref="N33" si="43">N72+N256</f>
        <v>493766.8</v>
      </c>
      <c r="O33" s="99">
        <f t="shared" ref="O33:S34" si="44">O72+O256</f>
        <v>468883.3</v>
      </c>
      <c r="P33" s="232">
        <f t="shared" si="44"/>
        <v>683996.3</v>
      </c>
      <c r="Q33" s="99">
        <f t="shared" si="44"/>
        <v>731353.9</v>
      </c>
      <c r="R33" s="99">
        <f t="shared" si="44"/>
        <v>462870.3</v>
      </c>
      <c r="S33" s="99">
        <f t="shared" si="44"/>
        <v>477870.3</v>
      </c>
      <c r="T33" s="97"/>
    </row>
    <row r="34" spans="1:20">
      <c r="A34" s="49"/>
      <c r="B34" s="43"/>
      <c r="C34" s="50"/>
      <c r="D34" s="51"/>
      <c r="E34" s="51"/>
      <c r="F34" s="51"/>
      <c r="G34" s="51"/>
      <c r="H34" s="51"/>
      <c r="I34" s="51"/>
      <c r="J34" s="51"/>
      <c r="K34" s="51"/>
      <c r="L34" s="34" t="s">
        <v>25</v>
      </c>
      <c r="M34" s="34" t="s">
        <v>22</v>
      </c>
      <c r="N34" s="99">
        <f t="shared" ref="N34" si="45">N73+N257</f>
        <v>1011814</v>
      </c>
      <c r="O34" s="99">
        <f t="shared" si="44"/>
        <v>968795.1</v>
      </c>
      <c r="P34" s="232">
        <f t="shared" si="44"/>
        <v>819484.29999999993</v>
      </c>
      <c r="Q34" s="99">
        <f t="shared" si="44"/>
        <v>2200709.4</v>
      </c>
      <c r="R34" s="99">
        <f t="shared" si="44"/>
        <v>1330329.7</v>
      </c>
      <c r="S34" s="99">
        <f t="shared" si="44"/>
        <v>1080676.7</v>
      </c>
      <c r="T34" s="97"/>
    </row>
    <row r="35" spans="1:20">
      <c r="A35" s="49"/>
      <c r="B35" s="43"/>
      <c r="C35" s="50"/>
      <c r="D35" s="51"/>
      <c r="E35" s="51"/>
      <c r="F35" s="51"/>
      <c r="G35" s="51"/>
      <c r="H35" s="51"/>
      <c r="I35" s="51"/>
      <c r="J35" s="51"/>
      <c r="K35" s="51"/>
      <c r="L35" s="34" t="s">
        <v>25</v>
      </c>
      <c r="M35" s="34" t="s">
        <v>23</v>
      </c>
      <c r="N35" s="99">
        <f>N74+N258+N281</f>
        <v>3078821.8</v>
      </c>
      <c r="O35" s="99">
        <f>O74+O258</f>
        <v>3033082.1</v>
      </c>
      <c r="P35" s="232">
        <f>P74+P258+P281</f>
        <v>3849691.8000000003</v>
      </c>
      <c r="Q35" s="99">
        <f>Q74+Q258</f>
        <v>3083442.4</v>
      </c>
      <c r="R35" s="99">
        <f>R74+R258</f>
        <v>3032463.5</v>
      </c>
      <c r="S35" s="99">
        <f>S74+S258</f>
        <v>3135631.3000000003</v>
      </c>
      <c r="T35" s="97"/>
    </row>
    <row r="36" spans="1:20">
      <c r="A36" s="49"/>
      <c r="B36" s="43"/>
      <c r="C36" s="50"/>
      <c r="D36" s="51"/>
      <c r="E36" s="51"/>
      <c r="F36" s="51"/>
      <c r="G36" s="51"/>
      <c r="H36" s="51"/>
      <c r="I36" s="51"/>
      <c r="J36" s="51"/>
      <c r="K36" s="51"/>
      <c r="L36" s="34" t="s">
        <v>25</v>
      </c>
      <c r="M36" s="34" t="s">
        <v>25</v>
      </c>
      <c r="N36" s="99">
        <f t="shared" ref="N36" si="46">N75+N210+N226+N234+N258</f>
        <v>0</v>
      </c>
      <c r="O36" s="99">
        <f t="shared" ref="O36:S36" si="47">O75+O210+O226+O234+O258</f>
        <v>0</v>
      </c>
      <c r="P36" s="232">
        <f t="shared" si="47"/>
        <v>16312.6</v>
      </c>
      <c r="Q36" s="99">
        <f t="shared" si="47"/>
        <v>0</v>
      </c>
      <c r="R36" s="99">
        <f t="shared" si="47"/>
        <v>0</v>
      </c>
      <c r="S36" s="99">
        <f t="shared" si="47"/>
        <v>0</v>
      </c>
      <c r="T36" s="97"/>
    </row>
    <row r="37" spans="1:20">
      <c r="A37" s="49"/>
      <c r="B37" s="43"/>
      <c r="C37" s="50"/>
      <c r="D37" s="51"/>
      <c r="E37" s="51"/>
      <c r="F37" s="51"/>
      <c r="G37" s="51"/>
      <c r="H37" s="51"/>
      <c r="I37" s="51"/>
      <c r="J37" s="51"/>
      <c r="K37" s="51"/>
      <c r="L37" s="34" t="s">
        <v>26</v>
      </c>
      <c r="M37" s="34" t="s">
        <v>22</v>
      </c>
      <c r="N37" s="99">
        <f t="shared" ref="N37:P37" si="48">N76</f>
        <v>0</v>
      </c>
      <c r="O37" s="99">
        <f t="shared" ref="O37" si="49">O76</f>
        <v>0</v>
      </c>
      <c r="P37" s="232">
        <f t="shared" si="48"/>
        <v>0</v>
      </c>
      <c r="Q37" s="99">
        <f t="shared" ref="Q37" si="50">Q76</f>
        <v>0</v>
      </c>
      <c r="R37" s="99">
        <f t="shared" ref="R37" si="51">R76</f>
        <v>0</v>
      </c>
      <c r="S37" s="99">
        <f t="shared" ref="S37" si="52">S76</f>
        <v>0</v>
      </c>
      <c r="T37" s="97"/>
    </row>
    <row r="38" spans="1:20">
      <c r="A38" s="49"/>
      <c r="B38" s="43"/>
      <c r="C38" s="50"/>
      <c r="D38" s="51"/>
      <c r="E38" s="51"/>
      <c r="F38" s="51"/>
      <c r="G38" s="51"/>
      <c r="H38" s="51"/>
      <c r="I38" s="51"/>
      <c r="J38" s="51"/>
      <c r="K38" s="51"/>
      <c r="L38" s="34" t="s">
        <v>26</v>
      </c>
      <c r="M38" s="34" t="s">
        <v>23</v>
      </c>
      <c r="N38" s="99">
        <f t="shared" ref="N38" si="53">N77</f>
        <v>7575.4</v>
      </c>
      <c r="O38" s="99">
        <f t="shared" ref="O38:S38" si="54">O77</f>
        <v>2790.4</v>
      </c>
      <c r="P38" s="232">
        <f t="shared" si="54"/>
        <v>8990</v>
      </c>
      <c r="Q38" s="99">
        <f t="shared" si="54"/>
        <v>67550.899999999994</v>
      </c>
      <c r="R38" s="99">
        <f t="shared" si="54"/>
        <v>38888.199999999997</v>
      </c>
      <c r="S38" s="99">
        <f t="shared" si="54"/>
        <v>39030.699999999997</v>
      </c>
      <c r="T38" s="97"/>
    </row>
    <row r="39" spans="1:20">
      <c r="A39" s="49"/>
      <c r="B39" s="43"/>
      <c r="C39" s="50"/>
      <c r="D39" s="51"/>
      <c r="E39" s="51"/>
      <c r="F39" s="51"/>
      <c r="G39" s="51"/>
      <c r="H39" s="51"/>
      <c r="I39" s="51"/>
      <c r="J39" s="51"/>
      <c r="K39" s="51"/>
      <c r="L39" s="34" t="s">
        <v>26</v>
      </c>
      <c r="M39" s="34" t="s">
        <v>25</v>
      </c>
      <c r="N39" s="99">
        <f t="shared" ref="N39" si="55">N78</f>
        <v>0</v>
      </c>
      <c r="O39" s="99">
        <f t="shared" ref="O39:S39" si="56">O78</f>
        <v>0</v>
      </c>
      <c r="P39" s="232">
        <f t="shared" si="56"/>
        <v>7466.5</v>
      </c>
      <c r="Q39" s="99">
        <f t="shared" si="56"/>
        <v>4855.6000000000004</v>
      </c>
      <c r="R39" s="99">
        <f t="shared" si="56"/>
        <v>0</v>
      </c>
      <c r="S39" s="99">
        <f t="shared" si="56"/>
        <v>0</v>
      </c>
      <c r="T39" s="97"/>
    </row>
    <row r="40" spans="1:20">
      <c r="A40" s="49"/>
      <c r="B40" s="43"/>
      <c r="C40" s="50"/>
      <c r="D40" s="51"/>
      <c r="E40" s="51"/>
      <c r="F40" s="51"/>
      <c r="G40" s="51"/>
      <c r="H40" s="51"/>
      <c r="I40" s="51"/>
      <c r="J40" s="51"/>
      <c r="K40" s="51"/>
      <c r="L40" s="34" t="s">
        <v>27</v>
      </c>
      <c r="M40" s="34" t="s">
        <v>21</v>
      </c>
      <c r="N40" s="232">
        <f t="shared" ref="N40:O40" si="57">N79+N236+N260+N309+N317+N320+N337</f>
        <v>111363.6</v>
      </c>
      <c r="O40" s="232">
        <f t="shared" si="57"/>
        <v>111363.6</v>
      </c>
      <c r="P40" s="232">
        <f>P79+P236+P260+P309+P317+P320+P337</f>
        <v>18222.599999999999</v>
      </c>
      <c r="Q40" s="232">
        <f t="shared" ref="Q40:S40" si="58">Q79+Q236+Q260+Q309+Q317+Q320+Q337</f>
        <v>142000</v>
      </c>
      <c r="R40" s="232">
        <f t="shared" si="58"/>
        <v>279325.5</v>
      </c>
      <c r="S40" s="232">
        <f t="shared" si="58"/>
        <v>0</v>
      </c>
      <c r="T40" s="97"/>
    </row>
    <row r="41" spans="1:20">
      <c r="A41" s="49"/>
      <c r="B41" s="43"/>
      <c r="C41" s="50"/>
      <c r="D41" s="51"/>
      <c r="E41" s="51"/>
      <c r="F41" s="51"/>
      <c r="G41" s="51"/>
      <c r="H41" s="51"/>
      <c r="I41" s="51"/>
      <c r="J41" s="51"/>
      <c r="K41" s="51"/>
      <c r="L41" s="34" t="s">
        <v>27</v>
      </c>
      <c r="M41" s="34" t="s">
        <v>22</v>
      </c>
      <c r="N41" s="99">
        <f t="shared" ref="N41" si="59">N80+N237+N261+N310+N318+N321+N326+N305+N336</f>
        <v>835354.3</v>
      </c>
      <c r="O41" s="99">
        <f t="shared" ref="O41:S41" si="60">O80+O237+O261+O310+O318+O321+O326+O305+O336</f>
        <v>712362.6</v>
      </c>
      <c r="P41" s="232">
        <f t="shared" si="60"/>
        <v>2230227</v>
      </c>
      <c r="Q41" s="99">
        <f t="shared" si="60"/>
        <v>607534.6</v>
      </c>
      <c r="R41" s="99">
        <f t="shared" si="60"/>
        <v>113635.5</v>
      </c>
      <c r="S41" s="99">
        <f t="shared" si="60"/>
        <v>0</v>
      </c>
      <c r="T41" s="97"/>
    </row>
    <row r="42" spans="1:20">
      <c r="A42" s="49"/>
      <c r="B42" s="43"/>
      <c r="C42" s="50"/>
      <c r="D42" s="51"/>
      <c r="E42" s="51"/>
      <c r="F42" s="51"/>
      <c r="G42" s="51"/>
      <c r="H42" s="51"/>
      <c r="I42" s="51"/>
      <c r="J42" s="51"/>
      <c r="K42" s="51"/>
      <c r="L42" s="34" t="s">
        <v>27</v>
      </c>
      <c r="M42" s="34" t="s">
        <v>23</v>
      </c>
      <c r="N42" s="99">
        <f t="shared" ref="N42" si="61">N81+N238+N262+N311+N322</f>
        <v>0</v>
      </c>
      <c r="O42" s="99">
        <f t="shared" ref="O42:S42" si="62">O81+O238+O262+O311+O322</f>
        <v>0</v>
      </c>
      <c r="P42" s="232">
        <f t="shared" si="62"/>
        <v>0</v>
      </c>
      <c r="Q42" s="99">
        <f t="shared" si="62"/>
        <v>0</v>
      </c>
      <c r="R42" s="99">
        <f t="shared" si="62"/>
        <v>0</v>
      </c>
      <c r="S42" s="99">
        <f t="shared" si="62"/>
        <v>0</v>
      </c>
      <c r="T42" s="97"/>
    </row>
    <row r="43" spans="1:20">
      <c r="A43" s="49"/>
      <c r="B43" s="43"/>
      <c r="C43" s="50"/>
      <c r="D43" s="51"/>
      <c r="E43" s="51"/>
      <c r="F43" s="51"/>
      <c r="G43" s="51"/>
      <c r="H43" s="51"/>
      <c r="I43" s="51"/>
      <c r="J43" s="51"/>
      <c r="K43" s="51"/>
      <c r="L43" s="34" t="s">
        <v>27</v>
      </c>
      <c r="M43" s="34" t="s">
        <v>25</v>
      </c>
      <c r="N43" s="99">
        <f t="shared" ref="N43" si="63">N228</f>
        <v>0</v>
      </c>
      <c r="O43" s="99">
        <f t="shared" ref="O43:S43" si="64">O228</f>
        <v>0</v>
      </c>
      <c r="P43" s="232">
        <f t="shared" si="64"/>
        <v>0</v>
      </c>
      <c r="Q43" s="99">
        <f t="shared" si="64"/>
        <v>0</v>
      </c>
      <c r="R43" s="99">
        <f t="shared" si="64"/>
        <v>0</v>
      </c>
      <c r="S43" s="99">
        <f t="shared" si="64"/>
        <v>0</v>
      </c>
      <c r="T43" s="97"/>
    </row>
    <row r="44" spans="1:20">
      <c r="A44" s="49"/>
      <c r="B44" s="43"/>
      <c r="C44" s="50"/>
      <c r="D44" s="51"/>
      <c r="E44" s="51"/>
      <c r="F44" s="51"/>
      <c r="G44" s="51"/>
      <c r="H44" s="51"/>
      <c r="I44" s="51"/>
      <c r="J44" s="51"/>
      <c r="K44" s="51"/>
      <c r="L44" s="34" t="s">
        <v>27</v>
      </c>
      <c r="M44" s="34" t="s">
        <v>27</v>
      </c>
      <c r="N44" s="99">
        <f t="shared" ref="N44" si="65">N82+N263+N312</f>
        <v>0</v>
      </c>
      <c r="O44" s="99">
        <f t="shared" ref="O44:S44" si="66">O82+O263+O312</f>
        <v>0</v>
      </c>
      <c r="P44" s="232">
        <f t="shared" si="66"/>
        <v>0</v>
      </c>
      <c r="Q44" s="99">
        <f t="shared" si="66"/>
        <v>0</v>
      </c>
      <c r="R44" s="99">
        <f t="shared" si="66"/>
        <v>0</v>
      </c>
      <c r="S44" s="99">
        <f t="shared" si="66"/>
        <v>0</v>
      </c>
      <c r="T44" s="97"/>
    </row>
    <row r="45" spans="1:20">
      <c r="A45" s="49"/>
      <c r="B45" s="43"/>
      <c r="C45" s="50"/>
      <c r="D45" s="51"/>
      <c r="E45" s="51"/>
      <c r="F45" s="51"/>
      <c r="G45" s="51"/>
      <c r="H45" s="51"/>
      <c r="I45" s="51"/>
      <c r="J45" s="51"/>
      <c r="K45" s="51"/>
      <c r="L45" s="34" t="s">
        <v>27</v>
      </c>
      <c r="M45" s="34" t="s">
        <v>30</v>
      </c>
      <c r="N45" s="99">
        <f t="shared" ref="N45" si="67">N83+N229+N239+N264+N313</f>
        <v>0</v>
      </c>
      <c r="O45" s="99">
        <f t="shared" ref="O45:S45" si="68">O83+O229+O239+O264+O313</f>
        <v>0</v>
      </c>
      <c r="P45" s="232">
        <f t="shared" si="68"/>
        <v>0</v>
      </c>
      <c r="Q45" s="99">
        <f t="shared" si="68"/>
        <v>0</v>
      </c>
      <c r="R45" s="99">
        <f t="shared" si="68"/>
        <v>0</v>
      </c>
      <c r="S45" s="99">
        <f t="shared" si="68"/>
        <v>0</v>
      </c>
      <c r="T45" s="97"/>
    </row>
    <row r="46" spans="1:20">
      <c r="A46" s="49"/>
      <c r="B46" s="43"/>
      <c r="C46" s="50"/>
      <c r="D46" s="51"/>
      <c r="E46" s="51"/>
      <c r="F46" s="51"/>
      <c r="G46" s="51"/>
      <c r="H46" s="51"/>
      <c r="I46" s="51"/>
      <c r="J46" s="51"/>
      <c r="K46" s="51"/>
      <c r="L46" s="34" t="s">
        <v>33</v>
      </c>
      <c r="M46" s="34" t="s">
        <v>21</v>
      </c>
      <c r="N46" s="99">
        <f t="shared" ref="N46" si="69">N84+N240+N265+N273+N307</f>
        <v>0</v>
      </c>
      <c r="O46" s="99">
        <f t="shared" ref="O46:S46" si="70">O84+O240+O265+O273+O307</f>
        <v>0</v>
      </c>
      <c r="P46" s="232">
        <f t="shared" si="70"/>
        <v>0</v>
      </c>
      <c r="Q46" s="99">
        <f t="shared" si="70"/>
        <v>0</v>
      </c>
      <c r="R46" s="99">
        <f t="shared" si="70"/>
        <v>0</v>
      </c>
      <c r="S46" s="99">
        <f t="shared" si="70"/>
        <v>0</v>
      </c>
      <c r="T46" s="97"/>
    </row>
    <row r="47" spans="1:20">
      <c r="A47" s="49"/>
      <c r="B47" s="43"/>
      <c r="C47" s="50"/>
      <c r="D47" s="51"/>
      <c r="E47" s="51"/>
      <c r="F47" s="51"/>
      <c r="G47" s="51"/>
      <c r="H47" s="51"/>
      <c r="I47" s="51"/>
      <c r="J47" s="51"/>
      <c r="K47" s="51"/>
      <c r="L47" s="34" t="s">
        <v>33</v>
      </c>
      <c r="M47" s="34" t="s">
        <v>24</v>
      </c>
      <c r="N47" s="99">
        <f t="shared" ref="N47" si="71">N85+N230+N266</f>
        <v>0</v>
      </c>
      <c r="O47" s="99">
        <f t="shared" ref="O47:S47" si="72">O85+O230+O266</f>
        <v>0</v>
      </c>
      <c r="P47" s="232">
        <f t="shared" si="72"/>
        <v>0</v>
      </c>
      <c r="Q47" s="99">
        <f t="shared" si="72"/>
        <v>0</v>
      </c>
      <c r="R47" s="99">
        <f t="shared" si="72"/>
        <v>0</v>
      </c>
      <c r="S47" s="99">
        <f t="shared" si="72"/>
        <v>0</v>
      </c>
      <c r="T47" s="97"/>
    </row>
    <row r="48" spans="1:20">
      <c r="A48" s="49"/>
      <c r="B48" s="43"/>
      <c r="C48" s="50"/>
      <c r="D48" s="51"/>
      <c r="E48" s="51"/>
      <c r="F48" s="51"/>
      <c r="G48" s="51"/>
      <c r="H48" s="51"/>
      <c r="I48" s="51"/>
      <c r="J48" s="51"/>
      <c r="K48" s="51"/>
      <c r="L48" s="34" t="s">
        <v>31</v>
      </c>
      <c r="M48" s="34" t="s">
        <v>21</v>
      </c>
      <c r="N48" s="99">
        <f t="shared" ref="N48" si="73">N267</f>
        <v>0</v>
      </c>
      <c r="O48" s="99">
        <f t="shared" ref="O48:S48" si="74">O267</f>
        <v>0</v>
      </c>
      <c r="P48" s="232">
        <f t="shared" si="74"/>
        <v>0</v>
      </c>
      <c r="Q48" s="99">
        <f t="shared" si="74"/>
        <v>0</v>
      </c>
      <c r="R48" s="99">
        <f t="shared" si="74"/>
        <v>0</v>
      </c>
      <c r="S48" s="99">
        <f t="shared" si="74"/>
        <v>0</v>
      </c>
      <c r="T48" s="97"/>
    </row>
    <row r="49" spans="1:20">
      <c r="A49" s="49"/>
      <c r="B49" s="43"/>
      <c r="C49" s="50"/>
      <c r="D49" s="51"/>
      <c r="E49" s="51"/>
      <c r="F49" s="51"/>
      <c r="G49" s="51"/>
      <c r="H49" s="51"/>
      <c r="I49" s="51"/>
      <c r="J49" s="51"/>
      <c r="K49" s="51"/>
      <c r="L49" s="34" t="s">
        <v>31</v>
      </c>
      <c r="M49" s="34" t="s">
        <v>23</v>
      </c>
      <c r="N49" s="99">
        <f t="shared" ref="N49" si="75">N86+N268+N295+N296+N297+N323</f>
        <v>6015.9</v>
      </c>
      <c r="O49" s="99">
        <f t="shared" ref="O49:S49" si="76">O86+O268+O295+O296+O297+O323</f>
        <v>4362.6000000000004</v>
      </c>
      <c r="P49" s="232">
        <f>P86+P268+P295+P296+P297+P323</f>
        <v>7515.1</v>
      </c>
      <c r="Q49" s="99">
        <f t="shared" si="76"/>
        <v>36118.1</v>
      </c>
      <c r="R49" s="99">
        <f t="shared" si="76"/>
        <v>10494.6</v>
      </c>
      <c r="S49" s="99">
        <f t="shared" si="76"/>
        <v>16380.7</v>
      </c>
      <c r="T49" s="97"/>
    </row>
    <row r="50" spans="1:20">
      <c r="A50" s="49"/>
      <c r="B50" s="43"/>
      <c r="C50" s="50"/>
      <c r="D50" s="51"/>
      <c r="E50" s="51"/>
      <c r="F50" s="51"/>
      <c r="G50" s="51"/>
      <c r="H50" s="51"/>
      <c r="I50" s="51"/>
      <c r="J50" s="51"/>
      <c r="K50" s="51"/>
      <c r="L50" s="34" t="s">
        <v>31</v>
      </c>
      <c r="M50" s="34" t="s">
        <v>24</v>
      </c>
      <c r="N50" s="99">
        <f t="shared" ref="N50" si="77">N306+N298+N327</f>
        <v>0</v>
      </c>
      <c r="O50" s="99">
        <f t="shared" ref="O50:S50" si="78">O306+O298+O327</f>
        <v>0</v>
      </c>
      <c r="P50" s="232">
        <f t="shared" si="78"/>
        <v>0</v>
      </c>
      <c r="Q50" s="99">
        <f t="shared" si="78"/>
        <v>0</v>
      </c>
      <c r="R50" s="99">
        <f t="shared" si="78"/>
        <v>0</v>
      </c>
      <c r="S50" s="99">
        <f t="shared" si="78"/>
        <v>0</v>
      </c>
      <c r="T50" s="97"/>
    </row>
    <row r="51" spans="1:20">
      <c r="A51" s="49"/>
      <c r="B51" s="43"/>
      <c r="C51" s="50"/>
      <c r="D51" s="51"/>
      <c r="E51" s="51"/>
      <c r="F51" s="51"/>
      <c r="G51" s="51"/>
      <c r="H51" s="51"/>
      <c r="I51" s="51"/>
      <c r="J51" s="51"/>
      <c r="K51" s="51"/>
      <c r="L51" s="34" t="s">
        <v>28</v>
      </c>
      <c r="M51" s="34" t="s">
        <v>21</v>
      </c>
      <c r="N51" s="99">
        <f t="shared" ref="N51" si="79">N87</f>
        <v>0</v>
      </c>
      <c r="O51" s="99">
        <f t="shared" ref="O51:S51" si="80">O87</f>
        <v>0</v>
      </c>
      <c r="P51" s="99">
        <f t="shared" si="80"/>
        <v>0</v>
      </c>
      <c r="Q51" s="99">
        <f t="shared" si="80"/>
        <v>0</v>
      </c>
      <c r="R51" s="99">
        <f t="shared" si="80"/>
        <v>0</v>
      </c>
      <c r="S51" s="99">
        <f t="shared" si="80"/>
        <v>0</v>
      </c>
      <c r="T51" s="97"/>
    </row>
    <row r="52" spans="1:20">
      <c r="A52" s="49"/>
      <c r="B52" s="43"/>
      <c r="C52" s="50"/>
      <c r="D52" s="51"/>
      <c r="E52" s="51"/>
      <c r="F52" s="51"/>
      <c r="G52" s="51"/>
      <c r="H52" s="51"/>
      <c r="I52" s="51"/>
      <c r="J52" s="51"/>
      <c r="K52" s="51"/>
      <c r="L52" s="34" t="s">
        <v>28</v>
      </c>
      <c r="M52" s="34" t="s">
        <v>22</v>
      </c>
      <c r="N52" s="99">
        <f t="shared" ref="N52" si="81">N88+N241+N269</f>
        <v>14322.8</v>
      </c>
      <c r="O52" s="99">
        <f t="shared" ref="O52:S52" si="82">O88+O241+O269</f>
        <v>14142.3</v>
      </c>
      <c r="P52" s="99">
        <f t="shared" si="82"/>
        <v>3949.3</v>
      </c>
      <c r="Q52" s="99">
        <f t="shared" si="82"/>
        <v>0</v>
      </c>
      <c r="R52" s="99">
        <f t="shared" si="82"/>
        <v>0</v>
      </c>
      <c r="S52" s="99">
        <f t="shared" si="82"/>
        <v>0</v>
      </c>
      <c r="T52" s="97"/>
    </row>
    <row r="53" spans="1:20">
      <c r="A53" s="49"/>
      <c r="B53" s="43"/>
      <c r="C53" s="50"/>
      <c r="D53" s="51"/>
      <c r="E53" s="51"/>
      <c r="F53" s="51"/>
      <c r="G53" s="51"/>
      <c r="H53" s="51"/>
      <c r="I53" s="51"/>
      <c r="J53" s="51"/>
      <c r="K53" s="51"/>
      <c r="L53" s="34" t="s">
        <v>28</v>
      </c>
      <c r="M53" s="34" t="s">
        <v>23</v>
      </c>
      <c r="N53" s="99">
        <f>N89+N242+N315</f>
        <v>0</v>
      </c>
      <c r="O53" s="99">
        <f>O89</f>
        <v>0</v>
      </c>
      <c r="P53" s="99">
        <f>P89+P242+P315</f>
        <v>0</v>
      </c>
      <c r="Q53" s="99">
        <f>Q89+Q242</f>
        <v>0</v>
      </c>
      <c r="R53" s="99">
        <f>R89+R242</f>
        <v>0</v>
      </c>
      <c r="S53" s="99">
        <f>S89+S242</f>
        <v>0</v>
      </c>
      <c r="T53" s="97"/>
    </row>
    <row r="54" spans="1:20">
      <c r="A54" s="49"/>
      <c r="B54" s="43"/>
      <c r="C54" s="50"/>
      <c r="D54" s="51"/>
      <c r="E54" s="51"/>
      <c r="F54" s="51"/>
      <c r="G54" s="51"/>
      <c r="H54" s="51"/>
      <c r="I54" s="51"/>
      <c r="J54" s="51"/>
      <c r="K54" s="51"/>
      <c r="L54" s="34" t="s">
        <v>28</v>
      </c>
      <c r="M54" s="34" t="s">
        <v>25</v>
      </c>
      <c r="N54" s="99">
        <f t="shared" ref="N54" si="83">N270</f>
        <v>0</v>
      </c>
      <c r="O54" s="99">
        <f t="shared" ref="O54:S54" si="84">O270</f>
        <v>0</v>
      </c>
      <c r="P54" s="99">
        <f t="shared" si="84"/>
        <v>0</v>
      </c>
      <c r="Q54" s="99">
        <f t="shared" si="84"/>
        <v>0</v>
      </c>
      <c r="R54" s="99">
        <f t="shared" si="84"/>
        <v>0</v>
      </c>
      <c r="S54" s="99">
        <f t="shared" si="84"/>
        <v>0</v>
      </c>
      <c r="T54" s="97"/>
    </row>
    <row r="55" spans="1:20">
      <c r="A55" s="49"/>
      <c r="B55" s="43"/>
      <c r="C55" s="50"/>
      <c r="D55" s="51"/>
      <c r="E55" s="51"/>
      <c r="F55" s="51"/>
      <c r="G55" s="51"/>
      <c r="H55" s="51"/>
      <c r="I55" s="51"/>
      <c r="J55" s="51"/>
      <c r="K55" s="51"/>
      <c r="L55" s="34" t="s">
        <v>34</v>
      </c>
      <c r="M55" s="34" t="s">
        <v>22</v>
      </c>
      <c r="N55" s="99">
        <f t="shared" ref="N55" si="85">N219</f>
        <v>0</v>
      </c>
      <c r="O55" s="99">
        <f t="shared" ref="O55:S55" si="86">O219</f>
        <v>0</v>
      </c>
      <c r="P55" s="99">
        <f t="shared" si="86"/>
        <v>0</v>
      </c>
      <c r="Q55" s="99">
        <f t="shared" si="86"/>
        <v>0</v>
      </c>
      <c r="R55" s="99">
        <f t="shared" si="86"/>
        <v>0</v>
      </c>
      <c r="S55" s="99">
        <f t="shared" si="86"/>
        <v>0</v>
      </c>
      <c r="T55" s="97"/>
    </row>
    <row r="56" spans="1:20">
      <c r="A56" s="49"/>
      <c r="B56" s="43"/>
      <c r="C56" s="50"/>
      <c r="D56" s="51"/>
      <c r="E56" s="51"/>
      <c r="F56" s="51"/>
      <c r="G56" s="51"/>
      <c r="H56" s="51"/>
      <c r="I56" s="51"/>
      <c r="J56" s="51"/>
      <c r="K56" s="51"/>
      <c r="L56" s="34" t="s">
        <v>29</v>
      </c>
      <c r="M56" s="34" t="s">
        <v>21</v>
      </c>
      <c r="N56" s="99">
        <f t="shared" ref="N56" si="87">N300</f>
        <v>0</v>
      </c>
      <c r="O56" s="99">
        <f t="shared" ref="O56:S56" si="88">O300</f>
        <v>0</v>
      </c>
      <c r="P56" s="99">
        <f t="shared" si="88"/>
        <v>0</v>
      </c>
      <c r="Q56" s="99">
        <f t="shared" si="88"/>
        <v>0</v>
      </c>
      <c r="R56" s="99">
        <f t="shared" si="88"/>
        <v>0</v>
      </c>
      <c r="S56" s="99">
        <f t="shared" si="88"/>
        <v>0</v>
      </c>
      <c r="T56" s="97"/>
    </row>
    <row r="57" spans="1:20">
      <c r="A57" s="49"/>
      <c r="B57" s="43"/>
      <c r="C57" s="50"/>
      <c r="D57" s="51"/>
      <c r="E57" s="51"/>
      <c r="F57" s="51"/>
      <c r="G57" s="51"/>
      <c r="H57" s="51"/>
      <c r="I57" s="51"/>
      <c r="J57" s="51"/>
      <c r="K57" s="51"/>
      <c r="L57" s="34" t="s">
        <v>32</v>
      </c>
      <c r="M57" s="34" t="s">
        <v>23</v>
      </c>
      <c r="N57" s="99">
        <f t="shared" ref="N57" si="89">N345</f>
        <v>0</v>
      </c>
      <c r="O57" s="99">
        <f t="shared" ref="O57:S57" si="90">O345</f>
        <v>0</v>
      </c>
      <c r="P57" s="99">
        <f t="shared" si="90"/>
        <v>0</v>
      </c>
      <c r="Q57" s="99">
        <f t="shared" si="90"/>
        <v>0</v>
      </c>
      <c r="R57" s="99">
        <f t="shared" si="90"/>
        <v>0</v>
      </c>
      <c r="S57" s="99">
        <f t="shared" si="90"/>
        <v>0</v>
      </c>
      <c r="T57" s="97"/>
    </row>
    <row r="58" spans="1:20" ht="63">
      <c r="A58" s="100" t="s">
        <v>35</v>
      </c>
      <c r="B58" s="98">
        <v>2001</v>
      </c>
      <c r="C58" s="46" t="s">
        <v>20</v>
      </c>
      <c r="D58" s="46" t="s">
        <v>20</v>
      </c>
      <c r="E58" s="46" t="s">
        <v>20</v>
      </c>
      <c r="F58" s="46" t="s">
        <v>20</v>
      </c>
      <c r="G58" s="46" t="s">
        <v>20</v>
      </c>
      <c r="H58" s="46" t="s">
        <v>20</v>
      </c>
      <c r="I58" s="46" t="s">
        <v>20</v>
      </c>
      <c r="J58" s="46" t="s">
        <v>20</v>
      </c>
      <c r="K58" s="46" t="s">
        <v>20</v>
      </c>
      <c r="L58" s="51"/>
      <c r="M58" s="51"/>
      <c r="N58" s="101">
        <f t="shared" ref="N58:O58" si="91">SUM(N59:N89)</f>
        <v>11222017.300000001</v>
      </c>
      <c r="O58" s="101">
        <f t="shared" si="91"/>
        <v>10761159.9</v>
      </c>
      <c r="P58" s="101">
        <f t="shared" ref="P58:S58" si="92">SUM(P59:P89)</f>
        <v>15535900.900000002</v>
      </c>
      <c r="Q58" s="101">
        <f t="shared" si="92"/>
        <v>10969077.4</v>
      </c>
      <c r="R58" s="101">
        <f t="shared" si="92"/>
        <v>8949860.6999999993</v>
      </c>
      <c r="S58" s="101">
        <f t="shared" si="92"/>
        <v>8279557.6000000006</v>
      </c>
      <c r="T58" s="97"/>
    </row>
    <row r="59" spans="1:20">
      <c r="A59" s="54"/>
      <c r="B59" s="45"/>
      <c r="C59" s="57"/>
      <c r="D59" s="57"/>
      <c r="E59" s="57"/>
      <c r="F59" s="57"/>
      <c r="G59" s="57"/>
      <c r="H59" s="57"/>
      <c r="I59" s="57"/>
      <c r="J59" s="57"/>
      <c r="K59" s="57"/>
      <c r="L59" s="58" t="s">
        <v>21</v>
      </c>
      <c r="M59" s="58" t="s">
        <v>24</v>
      </c>
      <c r="N59" s="99">
        <f t="shared" ref="N59" si="93">N196</f>
        <v>0</v>
      </c>
      <c r="O59" s="99">
        <f t="shared" ref="O59:S59" si="94">O196</f>
        <v>0</v>
      </c>
      <c r="P59" s="99">
        <f t="shared" si="94"/>
        <v>0</v>
      </c>
      <c r="Q59" s="99">
        <f t="shared" si="94"/>
        <v>0</v>
      </c>
      <c r="R59" s="99">
        <f t="shared" si="94"/>
        <v>0</v>
      </c>
      <c r="S59" s="99">
        <f t="shared" si="94"/>
        <v>0</v>
      </c>
      <c r="T59" s="97"/>
    </row>
    <row r="60" spans="1:20">
      <c r="A60" s="54"/>
      <c r="B60" s="59"/>
      <c r="C60" s="60"/>
      <c r="D60" s="60"/>
      <c r="E60" s="60"/>
      <c r="F60" s="60"/>
      <c r="G60" s="60"/>
      <c r="H60" s="60"/>
      <c r="I60" s="60"/>
      <c r="J60" s="60"/>
      <c r="K60" s="60"/>
      <c r="L60" s="58" t="s">
        <v>21</v>
      </c>
      <c r="M60" s="58" t="s">
        <v>26</v>
      </c>
      <c r="N60" s="99">
        <v>0</v>
      </c>
      <c r="O60" s="99">
        <v>0</v>
      </c>
      <c r="P60" s="99">
        <v>0</v>
      </c>
      <c r="Q60" s="99">
        <v>0</v>
      </c>
      <c r="R60" s="99">
        <v>0</v>
      </c>
      <c r="S60" s="99">
        <v>0</v>
      </c>
      <c r="T60" s="97"/>
    </row>
    <row r="61" spans="1:20">
      <c r="A61" s="54"/>
      <c r="B61" s="59"/>
      <c r="C61" s="50"/>
      <c r="D61" s="51"/>
      <c r="E61" s="51"/>
      <c r="F61" s="51"/>
      <c r="G61" s="51"/>
      <c r="H61" s="51"/>
      <c r="I61" s="51"/>
      <c r="J61" s="51"/>
      <c r="K61" s="51"/>
      <c r="L61" s="34" t="s">
        <v>21</v>
      </c>
      <c r="M61" s="34" t="s">
        <v>28</v>
      </c>
      <c r="N61" s="99">
        <f t="shared" ref="N61" si="95">N114</f>
        <v>0</v>
      </c>
      <c r="O61" s="99">
        <f t="shared" ref="O61:S61" si="96">O114</f>
        <v>0</v>
      </c>
      <c r="P61" s="99">
        <f t="shared" si="96"/>
        <v>0</v>
      </c>
      <c r="Q61" s="99">
        <f t="shared" si="96"/>
        <v>0</v>
      </c>
      <c r="R61" s="99">
        <f t="shared" si="96"/>
        <v>0</v>
      </c>
      <c r="S61" s="99">
        <f t="shared" si="96"/>
        <v>0</v>
      </c>
      <c r="T61" s="97"/>
    </row>
    <row r="62" spans="1:20">
      <c r="A62" s="54"/>
      <c r="B62" s="59"/>
      <c r="C62" s="50"/>
      <c r="D62" s="51"/>
      <c r="E62" s="51"/>
      <c r="F62" s="51"/>
      <c r="G62" s="51"/>
      <c r="H62" s="51"/>
      <c r="I62" s="51"/>
      <c r="J62" s="51"/>
      <c r="K62" s="51"/>
      <c r="L62" s="34" t="s">
        <v>21</v>
      </c>
      <c r="M62" s="34" t="s">
        <v>29</v>
      </c>
      <c r="N62" s="99">
        <f t="shared" ref="N62:S62" si="97">N94+N115+N108+N143+N157+N182+N189+N148</f>
        <v>151523.79999999999</v>
      </c>
      <c r="O62" s="99">
        <f t="shared" si="97"/>
        <v>126025.9</v>
      </c>
      <c r="P62" s="99">
        <f>P94+P115+P108+P143+P157+P182+P189+P148</f>
        <v>127102</v>
      </c>
      <c r="Q62" s="99">
        <f t="shared" si="97"/>
        <v>124720.29999999999</v>
      </c>
      <c r="R62" s="99">
        <f t="shared" si="97"/>
        <v>117315.4</v>
      </c>
      <c r="S62" s="99">
        <f t="shared" si="97"/>
        <v>121889.29999999999</v>
      </c>
      <c r="T62" s="97"/>
    </row>
    <row r="63" spans="1:20">
      <c r="A63" s="54"/>
      <c r="B63" s="59"/>
      <c r="C63" s="50"/>
      <c r="D63" s="51"/>
      <c r="E63" s="51"/>
      <c r="F63" s="51"/>
      <c r="G63" s="51"/>
      <c r="H63" s="51"/>
      <c r="I63" s="51"/>
      <c r="J63" s="51"/>
      <c r="K63" s="51"/>
      <c r="L63" s="34" t="s">
        <v>22</v>
      </c>
      <c r="M63" s="34" t="s">
        <v>24</v>
      </c>
      <c r="N63" s="99">
        <v>0</v>
      </c>
      <c r="O63" s="99">
        <v>0</v>
      </c>
      <c r="P63" s="99">
        <v>0</v>
      </c>
      <c r="Q63" s="99">
        <v>0</v>
      </c>
      <c r="R63" s="99">
        <v>0</v>
      </c>
      <c r="S63" s="99">
        <v>0</v>
      </c>
      <c r="T63" s="97"/>
    </row>
    <row r="64" spans="1:20">
      <c r="A64" s="54"/>
      <c r="B64" s="59"/>
      <c r="C64" s="50"/>
      <c r="D64" s="51"/>
      <c r="E64" s="51"/>
      <c r="F64" s="51"/>
      <c r="G64" s="51"/>
      <c r="H64" s="51"/>
      <c r="I64" s="51"/>
      <c r="J64" s="51"/>
      <c r="K64" s="51"/>
      <c r="L64" s="34" t="s">
        <v>23</v>
      </c>
      <c r="M64" s="34" t="s">
        <v>30</v>
      </c>
      <c r="N64" s="99">
        <f t="shared" ref="N64" si="98">N116+N171+N174+N179</f>
        <v>0</v>
      </c>
      <c r="O64" s="99">
        <f t="shared" ref="O64:S64" si="99">O116+O171+O174+O179</f>
        <v>0</v>
      </c>
      <c r="P64" s="99">
        <f t="shared" si="99"/>
        <v>0</v>
      </c>
      <c r="Q64" s="99">
        <f t="shared" si="99"/>
        <v>0</v>
      </c>
      <c r="R64" s="99">
        <f t="shared" si="99"/>
        <v>0</v>
      </c>
      <c r="S64" s="99">
        <f t="shared" si="99"/>
        <v>0</v>
      </c>
      <c r="T64" s="97"/>
    </row>
    <row r="65" spans="1:20">
      <c r="A65" s="54"/>
      <c r="B65" s="59"/>
      <c r="C65" s="50"/>
      <c r="D65" s="51"/>
      <c r="E65" s="51"/>
      <c r="F65" s="51"/>
      <c r="G65" s="51"/>
      <c r="H65" s="51"/>
      <c r="I65" s="51"/>
      <c r="J65" s="51"/>
      <c r="K65" s="51"/>
      <c r="L65" s="34" t="s">
        <v>23</v>
      </c>
      <c r="M65" s="34" t="s">
        <v>31</v>
      </c>
      <c r="N65" s="99">
        <f>N172+N117+N175+N180+N133</f>
        <v>399</v>
      </c>
      <c r="O65" s="99">
        <f t="shared" ref="O65" si="100">O172+O117+O175+O180+O133</f>
        <v>399</v>
      </c>
      <c r="P65" s="99">
        <f t="shared" ref="P65:S65" si="101">P172+P117+P175+P180+P133</f>
        <v>0</v>
      </c>
      <c r="Q65" s="99">
        <f t="shared" si="101"/>
        <v>0</v>
      </c>
      <c r="R65" s="99">
        <f t="shared" si="101"/>
        <v>0</v>
      </c>
      <c r="S65" s="99">
        <f t="shared" si="101"/>
        <v>0</v>
      </c>
      <c r="T65" s="97"/>
    </row>
    <row r="66" spans="1:20">
      <c r="A66" s="54"/>
      <c r="B66" s="59"/>
      <c r="C66" s="50"/>
      <c r="D66" s="51"/>
      <c r="E66" s="51"/>
      <c r="F66" s="51"/>
      <c r="G66" s="51"/>
      <c r="H66" s="51"/>
      <c r="I66" s="51"/>
      <c r="J66" s="51"/>
      <c r="K66" s="51"/>
      <c r="L66" s="34" t="s">
        <v>23</v>
      </c>
      <c r="M66" s="34" t="s">
        <v>32</v>
      </c>
      <c r="N66" s="99">
        <f t="shared" ref="N66" si="102">N109+N130</f>
        <v>0</v>
      </c>
      <c r="O66" s="99">
        <f t="shared" ref="O66:S66" si="103">O109+O130</f>
        <v>0</v>
      </c>
      <c r="P66" s="99">
        <f t="shared" si="103"/>
        <v>37992.199999999997</v>
      </c>
      <c r="Q66" s="99">
        <f t="shared" si="103"/>
        <v>73955.899999999994</v>
      </c>
      <c r="R66" s="99">
        <f t="shared" si="103"/>
        <v>56779.199999999997</v>
      </c>
      <c r="S66" s="99">
        <f t="shared" si="103"/>
        <v>56779.3</v>
      </c>
      <c r="T66" s="97"/>
    </row>
    <row r="67" spans="1:20">
      <c r="A67" s="138"/>
      <c r="B67" s="139"/>
      <c r="C67" s="50"/>
      <c r="D67" s="51"/>
      <c r="E67" s="51"/>
      <c r="F67" s="51"/>
      <c r="G67" s="51"/>
      <c r="H67" s="51"/>
      <c r="I67" s="51"/>
      <c r="J67" s="51"/>
      <c r="K67" s="51"/>
      <c r="L67" s="137" t="s">
        <v>24</v>
      </c>
      <c r="M67" s="137" t="s">
        <v>25</v>
      </c>
      <c r="N67" s="99">
        <f t="shared" ref="N67:S67" si="104">N162+N166+N95</f>
        <v>1528.8</v>
      </c>
      <c r="O67" s="99">
        <f t="shared" si="104"/>
        <v>1296.8</v>
      </c>
      <c r="P67" s="99">
        <f t="shared" si="104"/>
        <v>1365</v>
      </c>
      <c r="Q67" s="99">
        <f t="shared" si="104"/>
        <v>2530.3000000000002</v>
      </c>
      <c r="R67" s="99">
        <f t="shared" si="104"/>
        <v>2447.8000000000002</v>
      </c>
      <c r="S67" s="99">
        <f t="shared" si="104"/>
        <v>2447.8000000000002</v>
      </c>
      <c r="T67" s="97"/>
    </row>
    <row r="68" spans="1:20">
      <c r="A68" s="54"/>
      <c r="B68" s="59"/>
      <c r="C68" s="50"/>
      <c r="D68" s="51"/>
      <c r="E68" s="51"/>
      <c r="F68" s="51"/>
      <c r="G68" s="51"/>
      <c r="H68" s="51"/>
      <c r="I68" s="51"/>
      <c r="J68" s="51"/>
      <c r="K68" s="51"/>
      <c r="L68" s="34" t="s">
        <v>24</v>
      </c>
      <c r="M68" s="34" t="s">
        <v>33</v>
      </c>
      <c r="N68" s="99">
        <f t="shared" ref="N68" si="105">N106+N118</f>
        <v>1508655.1</v>
      </c>
      <c r="O68" s="99">
        <f t="shared" ref="O68:S68" si="106">O106+O118</f>
        <v>1485881.3</v>
      </c>
      <c r="P68" s="99">
        <f t="shared" si="106"/>
        <v>3006589.8</v>
      </c>
      <c r="Q68" s="99">
        <f t="shared" si="106"/>
        <v>2035869.4</v>
      </c>
      <c r="R68" s="99">
        <f t="shared" si="106"/>
        <v>1948072.2</v>
      </c>
      <c r="S68" s="99">
        <f t="shared" si="106"/>
        <v>1948072.2</v>
      </c>
      <c r="T68" s="97"/>
    </row>
    <row r="69" spans="1:20">
      <c r="A69" s="54"/>
      <c r="B69" s="59"/>
      <c r="C69" s="50"/>
      <c r="D69" s="51"/>
      <c r="E69" s="51"/>
      <c r="F69" s="51"/>
      <c r="G69" s="51"/>
      <c r="H69" s="51"/>
      <c r="I69" s="51"/>
      <c r="J69" s="51"/>
      <c r="K69" s="51"/>
      <c r="L69" s="34" t="s">
        <v>24</v>
      </c>
      <c r="M69" s="34" t="s">
        <v>30</v>
      </c>
      <c r="N69" s="99">
        <f t="shared" ref="N69" si="107">N100+N119</f>
        <v>3971743</v>
      </c>
      <c r="O69" s="99">
        <f t="shared" ref="O69:S69" si="108">O100+O119</f>
        <v>3799388.4</v>
      </c>
      <c r="P69" s="99">
        <f t="shared" si="108"/>
        <v>4723326.5</v>
      </c>
      <c r="Q69" s="99">
        <f t="shared" si="108"/>
        <v>1891473.5</v>
      </c>
      <c r="R69" s="99">
        <f t="shared" si="108"/>
        <v>1567733.4</v>
      </c>
      <c r="S69" s="99">
        <f t="shared" si="108"/>
        <v>1405252.2</v>
      </c>
      <c r="T69" s="97"/>
    </row>
    <row r="70" spans="1:20">
      <c r="A70" s="54"/>
      <c r="B70" s="59"/>
      <c r="C70" s="50"/>
      <c r="D70" s="51"/>
      <c r="E70" s="51"/>
      <c r="F70" s="51"/>
      <c r="G70" s="51"/>
      <c r="H70" s="51"/>
      <c r="I70" s="51"/>
      <c r="J70" s="51"/>
      <c r="K70" s="51"/>
      <c r="L70" s="34" t="s">
        <v>24</v>
      </c>
      <c r="M70" s="34" t="s">
        <v>31</v>
      </c>
      <c r="N70" s="99">
        <v>0</v>
      </c>
      <c r="O70" s="99">
        <v>0</v>
      </c>
      <c r="P70" s="99">
        <v>0</v>
      </c>
      <c r="Q70" s="99">
        <v>0</v>
      </c>
      <c r="R70" s="99">
        <v>0</v>
      </c>
      <c r="S70" s="99">
        <v>0</v>
      </c>
      <c r="T70" s="97"/>
    </row>
    <row r="71" spans="1:20">
      <c r="A71" s="54"/>
      <c r="B71" s="59"/>
      <c r="C71" s="50"/>
      <c r="D71" s="51"/>
      <c r="E71" s="51"/>
      <c r="F71" s="51"/>
      <c r="G71" s="51"/>
      <c r="H71" s="51"/>
      <c r="I71" s="51"/>
      <c r="J71" s="51"/>
      <c r="K71" s="51"/>
      <c r="L71" s="34" t="s">
        <v>24</v>
      </c>
      <c r="M71" s="34" t="s">
        <v>34</v>
      </c>
      <c r="N71" s="99">
        <f t="shared" ref="N71:S71" si="109">N110+N167+N183+N96</f>
        <v>37121.9</v>
      </c>
      <c r="O71" s="99">
        <f t="shared" si="109"/>
        <v>36749.1</v>
      </c>
      <c r="P71" s="99">
        <f>P110+P167+P183+P96</f>
        <v>1185</v>
      </c>
      <c r="Q71" s="99">
        <f t="shared" si="109"/>
        <v>3081.2</v>
      </c>
      <c r="R71" s="99">
        <f t="shared" si="109"/>
        <v>0</v>
      </c>
      <c r="S71" s="99">
        <f t="shared" si="109"/>
        <v>11907.8</v>
      </c>
      <c r="T71" s="97"/>
    </row>
    <row r="72" spans="1:20">
      <c r="A72" s="54"/>
      <c r="B72" s="59"/>
      <c r="C72" s="50"/>
      <c r="D72" s="51"/>
      <c r="E72" s="51"/>
      <c r="F72" s="51"/>
      <c r="G72" s="51"/>
      <c r="H72" s="51"/>
      <c r="I72" s="51"/>
      <c r="J72" s="51"/>
      <c r="K72" s="51"/>
      <c r="L72" s="34" t="s">
        <v>25</v>
      </c>
      <c r="M72" s="34" t="s">
        <v>21</v>
      </c>
      <c r="N72" s="99">
        <f t="shared" ref="N72" si="110">N102+N120</f>
        <v>493766.8</v>
      </c>
      <c r="O72" s="99">
        <f t="shared" ref="O72:S72" si="111">O102+O120</f>
        <v>468883.3</v>
      </c>
      <c r="P72" s="99">
        <f t="shared" si="111"/>
        <v>683996.3</v>
      </c>
      <c r="Q72" s="99">
        <f t="shared" si="111"/>
        <v>731353.9</v>
      </c>
      <c r="R72" s="99">
        <f t="shared" si="111"/>
        <v>462870.3</v>
      </c>
      <c r="S72" s="99">
        <f t="shared" si="111"/>
        <v>477870.3</v>
      </c>
      <c r="T72" s="97"/>
    </row>
    <row r="73" spans="1:20">
      <c r="A73" s="54"/>
      <c r="B73" s="59"/>
      <c r="C73" s="50"/>
      <c r="D73" s="51"/>
      <c r="E73" s="51"/>
      <c r="F73" s="51"/>
      <c r="G73" s="51"/>
      <c r="H73" s="51"/>
      <c r="I73" s="51"/>
      <c r="J73" s="51"/>
      <c r="K73" s="51"/>
      <c r="L73" s="34" t="s">
        <v>25</v>
      </c>
      <c r="M73" s="34" t="s">
        <v>22</v>
      </c>
      <c r="N73" s="99">
        <f>N97+N121</f>
        <v>1011814</v>
      </c>
      <c r="O73" s="99">
        <f t="shared" ref="O73:P73" si="112">O97+O121</f>
        <v>968795.1</v>
      </c>
      <c r="P73" s="99">
        <f t="shared" si="112"/>
        <v>819484.29999999993</v>
      </c>
      <c r="Q73" s="99">
        <f t="shared" ref="Q73:S73" si="113">Q97+Q103+Q121</f>
        <v>2200709.4</v>
      </c>
      <c r="R73" s="99">
        <f t="shared" si="113"/>
        <v>1330329.7</v>
      </c>
      <c r="S73" s="99">
        <f t="shared" si="113"/>
        <v>1080676.7</v>
      </c>
      <c r="T73" s="97"/>
    </row>
    <row r="74" spans="1:20">
      <c r="A74" s="54"/>
      <c r="B74" s="59"/>
      <c r="C74" s="50"/>
      <c r="D74" s="51"/>
      <c r="E74" s="51"/>
      <c r="F74" s="51"/>
      <c r="G74" s="51"/>
      <c r="H74" s="51"/>
      <c r="I74" s="51"/>
      <c r="J74" s="51"/>
      <c r="K74" s="51"/>
      <c r="L74" s="34" t="s">
        <v>25</v>
      </c>
      <c r="M74" s="34" t="s">
        <v>23</v>
      </c>
      <c r="N74" s="99">
        <f>N158+N163+N153+N122</f>
        <v>3076848.8</v>
      </c>
      <c r="O74" s="99">
        <f>O158+O163+O153+O122</f>
        <v>3033082.1</v>
      </c>
      <c r="P74" s="99">
        <f>P158+P163+P153+P122</f>
        <v>3849691.8000000003</v>
      </c>
      <c r="Q74" s="99">
        <f t="shared" ref="Q74:S74" si="114">Q158+Q163+Q153+Q122+Q281</f>
        <v>3083442.4</v>
      </c>
      <c r="R74" s="99">
        <f t="shared" si="114"/>
        <v>3032463.5</v>
      </c>
      <c r="S74" s="99">
        <f t="shared" si="114"/>
        <v>3135631.3000000003</v>
      </c>
      <c r="T74" s="97"/>
    </row>
    <row r="75" spans="1:20">
      <c r="A75" s="54"/>
      <c r="B75" s="59"/>
      <c r="C75" s="50"/>
      <c r="D75" s="51"/>
      <c r="E75" s="51"/>
      <c r="F75" s="51"/>
      <c r="G75" s="51"/>
      <c r="H75" s="51"/>
      <c r="I75" s="51"/>
      <c r="J75" s="51"/>
      <c r="K75" s="51"/>
      <c r="L75" s="34" t="s">
        <v>25</v>
      </c>
      <c r="M75" s="34" t="s">
        <v>25</v>
      </c>
      <c r="N75" s="99">
        <f>N164+N103</f>
        <v>0</v>
      </c>
      <c r="O75" s="99">
        <f t="shared" ref="O75:P75" si="115">O164+O103</f>
        <v>0</v>
      </c>
      <c r="P75" s="99">
        <f t="shared" si="115"/>
        <v>16312.6</v>
      </c>
      <c r="Q75" s="99">
        <f t="shared" ref="Q75:S75" si="116">Q164</f>
        <v>0</v>
      </c>
      <c r="R75" s="99">
        <f t="shared" si="116"/>
        <v>0</v>
      </c>
      <c r="S75" s="99">
        <f t="shared" si="116"/>
        <v>0</v>
      </c>
      <c r="T75" s="97"/>
    </row>
    <row r="76" spans="1:20">
      <c r="A76" s="54"/>
      <c r="B76" s="59"/>
      <c r="C76" s="50"/>
      <c r="D76" s="51"/>
      <c r="E76" s="51"/>
      <c r="F76" s="51"/>
      <c r="G76" s="51"/>
      <c r="H76" s="51"/>
      <c r="I76" s="51"/>
      <c r="J76" s="51"/>
      <c r="K76" s="51"/>
      <c r="L76" s="34" t="s">
        <v>26</v>
      </c>
      <c r="M76" s="34" t="s">
        <v>22</v>
      </c>
      <c r="N76" s="99">
        <f t="shared" ref="N76" si="117">N123</f>
        <v>0</v>
      </c>
      <c r="O76" s="99">
        <f t="shared" ref="O76:S76" si="118">O123</f>
        <v>0</v>
      </c>
      <c r="P76" s="99">
        <f t="shared" si="118"/>
        <v>0</v>
      </c>
      <c r="Q76" s="99">
        <f t="shared" si="118"/>
        <v>0</v>
      </c>
      <c r="R76" s="99">
        <f t="shared" si="118"/>
        <v>0</v>
      </c>
      <c r="S76" s="99">
        <f t="shared" si="118"/>
        <v>0</v>
      </c>
      <c r="T76" s="97"/>
    </row>
    <row r="77" spans="1:20">
      <c r="A77" s="54"/>
      <c r="B77" s="59"/>
      <c r="C77" s="50"/>
      <c r="D77" s="51"/>
      <c r="E77" s="51"/>
      <c r="F77" s="51"/>
      <c r="G77" s="51"/>
      <c r="H77" s="51"/>
      <c r="I77" s="51"/>
      <c r="J77" s="51"/>
      <c r="K77" s="51"/>
      <c r="L77" s="34" t="s">
        <v>26</v>
      </c>
      <c r="M77" s="34" t="s">
        <v>23</v>
      </c>
      <c r="N77" s="99">
        <f t="shared" ref="N77" si="119">N135</f>
        <v>7575.4</v>
      </c>
      <c r="O77" s="99">
        <f t="shared" ref="O77:S77" si="120">O135</f>
        <v>2790.4</v>
      </c>
      <c r="P77" s="99">
        <f t="shared" si="120"/>
        <v>8990</v>
      </c>
      <c r="Q77" s="99">
        <f t="shared" si="120"/>
        <v>67550.899999999994</v>
      </c>
      <c r="R77" s="99">
        <f t="shared" si="120"/>
        <v>38888.199999999997</v>
      </c>
      <c r="S77" s="99">
        <f t="shared" si="120"/>
        <v>39030.699999999997</v>
      </c>
      <c r="T77" s="97"/>
    </row>
    <row r="78" spans="1:20">
      <c r="A78" s="54"/>
      <c r="B78" s="59"/>
      <c r="C78" s="50"/>
      <c r="D78" s="51"/>
      <c r="E78" s="51"/>
      <c r="F78" s="51"/>
      <c r="G78" s="51"/>
      <c r="H78" s="51"/>
      <c r="I78" s="51"/>
      <c r="J78" s="51"/>
      <c r="K78" s="51"/>
      <c r="L78" s="34" t="s">
        <v>26</v>
      </c>
      <c r="M78" s="34" t="s">
        <v>25</v>
      </c>
      <c r="N78" s="99">
        <f t="shared" ref="N78" si="121">N125+N160+N136</f>
        <v>0</v>
      </c>
      <c r="O78" s="99">
        <f t="shared" ref="O78:S78" si="122">O125+O160+O136</f>
        <v>0</v>
      </c>
      <c r="P78" s="99">
        <f t="shared" si="122"/>
        <v>7466.5</v>
      </c>
      <c r="Q78" s="99">
        <f t="shared" si="122"/>
        <v>4855.6000000000004</v>
      </c>
      <c r="R78" s="99">
        <f t="shared" si="122"/>
        <v>0</v>
      </c>
      <c r="S78" s="99">
        <f t="shared" si="122"/>
        <v>0</v>
      </c>
      <c r="T78" s="97"/>
    </row>
    <row r="79" spans="1:20">
      <c r="A79" s="54"/>
      <c r="B79" s="59"/>
      <c r="C79" s="50"/>
      <c r="D79" s="51"/>
      <c r="E79" s="51"/>
      <c r="F79" s="51"/>
      <c r="G79" s="51"/>
      <c r="H79" s="51"/>
      <c r="I79" s="51"/>
      <c r="J79" s="51"/>
      <c r="K79" s="51"/>
      <c r="L79" s="34" t="s">
        <v>27</v>
      </c>
      <c r="M79" s="34" t="s">
        <v>21</v>
      </c>
      <c r="N79" s="99">
        <f>N138</f>
        <v>111363.6</v>
      </c>
      <c r="O79" s="99">
        <f t="shared" ref="O79:O81" si="123">O138</f>
        <v>111363.6</v>
      </c>
      <c r="P79" s="99">
        <f>P138</f>
        <v>18222.599999999999</v>
      </c>
      <c r="Q79" s="99">
        <f t="shared" ref="Q79:Q81" si="124">Q138</f>
        <v>142000</v>
      </c>
      <c r="R79" s="99">
        <f t="shared" ref="R79:R81" si="125">R138</f>
        <v>279325.5</v>
      </c>
      <c r="S79" s="99">
        <f t="shared" ref="S79:S81" si="126">S138</f>
        <v>0</v>
      </c>
      <c r="T79" s="97"/>
    </row>
    <row r="80" spans="1:20">
      <c r="A80" s="54"/>
      <c r="B80" s="59"/>
      <c r="C80" s="50"/>
      <c r="D80" s="51"/>
      <c r="E80" s="51"/>
      <c r="F80" s="51"/>
      <c r="G80" s="51"/>
      <c r="H80" s="51"/>
      <c r="I80" s="51"/>
      <c r="J80" s="51"/>
      <c r="K80" s="51"/>
      <c r="L80" s="34" t="s">
        <v>27</v>
      </c>
      <c r="M80" s="34" t="s">
        <v>22</v>
      </c>
      <c r="N80" s="99">
        <f t="shared" ref="N80" si="127">N126+N139</f>
        <v>835354.3</v>
      </c>
      <c r="O80" s="99">
        <f t="shared" ref="O80:S80" si="128">O126+O139</f>
        <v>712362.6</v>
      </c>
      <c r="P80" s="99">
        <f t="shared" si="128"/>
        <v>2230227</v>
      </c>
      <c r="Q80" s="99">
        <f t="shared" si="128"/>
        <v>607534.6</v>
      </c>
      <c r="R80" s="99">
        <f t="shared" si="128"/>
        <v>113635.5</v>
      </c>
      <c r="S80" s="99">
        <f t="shared" si="128"/>
        <v>0</v>
      </c>
      <c r="T80" s="97"/>
    </row>
    <row r="81" spans="1:20">
      <c r="A81" s="54"/>
      <c r="B81" s="59"/>
      <c r="C81" s="50"/>
      <c r="D81" s="51"/>
      <c r="E81" s="51"/>
      <c r="F81" s="51"/>
      <c r="G81" s="51"/>
      <c r="H81" s="51"/>
      <c r="I81" s="51"/>
      <c r="J81" s="51"/>
      <c r="K81" s="51"/>
      <c r="L81" s="34" t="s">
        <v>27</v>
      </c>
      <c r="M81" s="34" t="s">
        <v>23</v>
      </c>
      <c r="N81" s="99">
        <f>N140</f>
        <v>0</v>
      </c>
      <c r="O81" s="99">
        <f t="shared" si="123"/>
        <v>0</v>
      </c>
      <c r="P81" s="99">
        <f>P140</f>
        <v>0</v>
      </c>
      <c r="Q81" s="99">
        <f t="shared" si="124"/>
        <v>0</v>
      </c>
      <c r="R81" s="99">
        <f t="shared" si="125"/>
        <v>0</v>
      </c>
      <c r="S81" s="99">
        <f t="shared" si="126"/>
        <v>0</v>
      </c>
      <c r="T81" s="97"/>
    </row>
    <row r="82" spans="1:20">
      <c r="A82" s="54"/>
      <c r="B82" s="59"/>
      <c r="C82" s="50"/>
      <c r="D82" s="51"/>
      <c r="E82" s="51"/>
      <c r="F82" s="51"/>
      <c r="G82" s="51"/>
      <c r="H82" s="51"/>
      <c r="I82" s="51"/>
      <c r="J82" s="51"/>
      <c r="K82" s="51"/>
      <c r="L82" s="34" t="s">
        <v>27</v>
      </c>
      <c r="M82" s="34" t="s">
        <v>27</v>
      </c>
      <c r="N82" s="99">
        <f t="shared" ref="N82" si="129">N141+N184+N190</f>
        <v>0</v>
      </c>
      <c r="O82" s="99">
        <f t="shared" ref="O82:S82" si="130">O141+O184+O190</f>
        <v>0</v>
      </c>
      <c r="P82" s="99">
        <f t="shared" si="130"/>
        <v>0</v>
      </c>
      <c r="Q82" s="99">
        <f t="shared" si="130"/>
        <v>0</v>
      </c>
      <c r="R82" s="99">
        <f t="shared" si="130"/>
        <v>0</v>
      </c>
      <c r="S82" s="99">
        <f t="shared" si="130"/>
        <v>0</v>
      </c>
      <c r="T82" s="97"/>
    </row>
    <row r="83" spans="1:20">
      <c r="A83" s="54"/>
      <c r="B83" s="59"/>
      <c r="C83" s="50"/>
      <c r="D83" s="51"/>
      <c r="E83" s="51"/>
      <c r="F83" s="51"/>
      <c r="G83" s="51"/>
      <c r="H83" s="51"/>
      <c r="I83" s="51"/>
      <c r="J83" s="51"/>
      <c r="K83" s="51"/>
      <c r="L83" s="34" t="s">
        <v>27</v>
      </c>
      <c r="M83" s="34" t="s">
        <v>30</v>
      </c>
      <c r="N83" s="99">
        <f t="shared" ref="N83" si="131">N111+N142+N191</f>
        <v>0</v>
      </c>
      <c r="O83" s="99">
        <f t="shared" ref="O83:S83" si="132">O111+O142+O191</f>
        <v>0</v>
      </c>
      <c r="P83" s="99">
        <f t="shared" si="132"/>
        <v>0</v>
      </c>
      <c r="Q83" s="99">
        <f t="shared" si="132"/>
        <v>0</v>
      </c>
      <c r="R83" s="99">
        <f t="shared" si="132"/>
        <v>0</v>
      </c>
      <c r="S83" s="99">
        <f t="shared" si="132"/>
        <v>0</v>
      </c>
      <c r="T83" s="97"/>
    </row>
    <row r="84" spans="1:20">
      <c r="A84" s="54"/>
      <c r="B84" s="59"/>
      <c r="C84" s="50"/>
      <c r="D84" s="51"/>
      <c r="E84" s="51"/>
      <c r="F84" s="51"/>
      <c r="G84" s="51"/>
      <c r="H84" s="51"/>
      <c r="I84" s="51"/>
      <c r="J84" s="51"/>
      <c r="K84" s="51"/>
      <c r="L84" s="34" t="s">
        <v>33</v>
      </c>
      <c r="M84" s="34" t="s">
        <v>21</v>
      </c>
      <c r="N84" s="99">
        <f t="shared" ref="N84" si="133">N128+N145+N146+N185+N192</f>
        <v>0</v>
      </c>
      <c r="O84" s="99">
        <f t="shared" ref="O84:S84" si="134">O128+O145+O146+O185+O192</f>
        <v>0</v>
      </c>
      <c r="P84" s="99">
        <f t="shared" si="134"/>
        <v>0</v>
      </c>
      <c r="Q84" s="99">
        <f t="shared" si="134"/>
        <v>0</v>
      </c>
      <c r="R84" s="99">
        <f t="shared" si="134"/>
        <v>0</v>
      </c>
      <c r="S84" s="99">
        <f t="shared" si="134"/>
        <v>0</v>
      </c>
      <c r="T84" s="97"/>
    </row>
    <row r="85" spans="1:20">
      <c r="A85" s="54"/>
      <c r="B85" s="59"/>
      <c r="C85" s="50"/>
      <c r="D85" s="51"/>
      <c r="E85" s="51"/>
      <c r="F85" s="51"/>
      <c r="G85" s="51"/>
      <c r="H85" s="51"/>
      <c r="I85" s="51"/>
      <c r="J85" s="51"/>
      <c r="K85" s="51"/>
      <c r="L85" s="34" t="s">
        <v>33</v>
      </c>
      <c r="M85" s="34" t="s">
        <v>24</v>
      </c>
      <c r="N85" s="99">
        <f t="shared" ref="N85" si="135">N186</f>
        <v>0</v>
      </c>
      <c r="O85" s="99">
        <f t="shared" ref="O85:S85" si="136">O186</f>
        <v>0</v>
      </c>
      <c r="P85" s="99">
        <f t="shared" si="136"/>
        <v>0</v>
      </c>
      <c r="Q85" s="99">
        <f t="shared" si="136"/>
        <v>0</v>
      </c>
      <c r="R85" s="99">
        <f t="shared" si="136"/>
        <v>0</v>
      </c>
      <c r="S85" s="99">
        <f t="shared" si="136"/>
        <v>0</v>
      </c>
      <c r="T85" s="97"/>
    </row>
    <row r="86" spans="1:20">
      <c r="A86" s="54"/>
      <c r="B86" s="59"/>
      <c r="C86" s="50"/>
      <c r="D86" s="51"/>
      <c r="E86" s="51"/>
      <c r="F86" s="51"/>
      <c r="G86" s="51"/>
      <c r="H86" s="51"/>
      <c r="I86" s="51"/>
      <c r="J86" s="51"/>
      <c r="K86" s="51"/>
      <c r="L86" s="34" t="s">
        <v>31</v>
      </c>
      <c r="M86" s="34" t="s">
        <v>23</v>
      </c>
      <c r="N86" s="99">
        <f t="shared" ref="N86" si="137">N159</f>
        <v>0</v>
      </c>
      <c r="O86" s="99">
        <f t="shared" ref="O86:S86" si="138">O159</f>
        <v>0</v>
      </c>
      <c r="P86" s="99">
        <f t="shared" si="138"/>
        <v>0</v>
      </c>
      <c r="Q86" s="99">
        <f t="shared" si="138"/>
        <v>0</v>
      </c>
      <c r="R86" s="99">
        <f t="shared" si="138"/>
        <v>0</v>
      </c>
      <c r="S86" s="99">
        <f t="shared" si="138"/>
        <v>0</v>
      </c>
      <c r="T86" s="97"/>
    </row>
    <row r="87" spans="1:20">
      <c r="A87" s="54"/>
      <c r="B87" s="59"/>
      <c r="C87" s="50"/>
      <c r="D87" s="51"/>
      <c r="E87" s="51"/>
      <c r="F87" s="51"/>
      <c r="G87" s="51"/>
      <c r="H87" s="51"/>
      <c r="I87" s="51"/>
      <c r="J87" s="51"/>
      <c r="K87" s="51"/>
      <c r="L87" s="34" t="s">
        <v>28</v>
      </c>
      <c r="M87" s="34" t="s">
        <v>21</v>
      </c>
      <c r="N87" s="99">
        <f t="shared" ref="N87" si="139">N150</f>
        <v>0</v>
      </c>
      <c r="O87" s="99">
        <f t="shared" ref="O87:S87" si="140">O150</f>
        <v>0</v>
      </c>
      <c r="P87" s="99">
        <f t="shared" si="140"/>
        <v>0</v>
      </c>
      <c r="Q87" s="99">
        <f t="shared" si="140"/>
        <v>0</v>
      </c>
      <c r="R87" s="99">
        <f t="shared" si="140"/>
        <v>0</v>
      </c>
      <c r="S87" s="99">
        <f t="shared" si="140"/>
        <v>0</v>
      </c>
      <c r="T87" s="97"/>
    </row>
    <row r="88" spans="1:20">
      <c r="A88" s="54"/>
      <c r="B88" s="59"/>
      <c r="C88" s="50"/>
      <c r="D88" s="51"/>
      <c r="E88" s="51"/>
      <c r="F88" s="51"/>
      <c r="G88" s="51"/>
      <c r="H88" s="51"/>
      <c r="I88" s="51"/>
      <c r="J88" s="51"/>
      <c r="K88" s="51"/>
      <c r="L88" s="34" t="s">
        <v>28</v>
      </c>
      <c r="M88" s="34" t="s">
        <v>22</v>
      </c>
      <c r="N88" s="99">
        <f t="shared" ref="N88" si="141">N151+N187</f>
        <v>14322.8</v>
      </c>
      <c r="O88" s="99">
        <f t="shared" ref="O88:S88" si="142">O151+O187</f>
        <v>14142.3</v>
      </c>
      <c r="P88" s="99">
        <f t="shared" si="142"/>
        <v>3949.3</v>
      </c>
      <c r="Q88" s="99">
        <f t="shared" si="142"/>
        <v>0</v>
      </c>
      <c r="R88" s="99">
        <f t="shared" si="142"/>
        <v>0</v>
      </c>
      <c r="S88" s="99">
        <f t="shared" si="142"/>
        <v>0</v>
      </c>
      <c r="T88" s="97"/>
    </row>
    <row r="89" spans="1:20">
      <c r="A89" s="54"/>
      <c r="B89" s="59"/>
      <c r="C89" s="50"/>
      <c r="D89" s="51"/>
      <c r="E89" s="51"/>
      <c r="F89" s="51"/>
      <c r="G89" s="51"/>
      <c r="H89" s="51"/>
      <c r="I89" s="51"/>
      <c r="J89" s="51"/>
      <c r="K89" s="51"/>
      <c r="L89" s="34" t="s">
        <v>28</v>
      </c>
      <c r="M89" s="34" t="s">
        <v>23</v>
      </c>
      <c r="N89" s="99">
        <f t="shared" ref="N89" si="143">N152</f>
        <v>0</v>
      </c>
      <c r="O89" s="99">
        <f t="shared" ref="O89:S89" si="144">O152</f>
        <v>0</v>
      </c>
      <c r="P89" s="99">
        <f t="shared" si="144"/>
        <v>0</v>
      </c>
      <c r="Q89" s="99">
        <f t="shared" si="144"/>
        <v>0</v>
      </c>
      <c r="R89" s="99">
        <f t="shared" si="144"/>
        <v>0</v>
      </c>
      <c r="S89" s="99">
        <f t="shared" si="144"/>
        <v>0</v>
      </c>
      <c r="T89" s="97"/>
    </row>
    <row r="90" spans="1:20">
      <c r="A90" s="54" t="s">
        <v>36</v>
      </c>
      <c r="B90" s="59"/>
      <c r="C90" s="50"/>
      <c r="D90" s="51"/>
      <c r="E90" s="51"/>
      <c r="F90" s="51"/>
      <c r="G90" s="51"/>
      <c r="H90" s="51"/>
      <c r="I90" s="51"/>
      <c r="J90" s="51"/>
      <c r="K90" s="51"/>
      <c r="L90" s="51"/>
      <c r="M90" s="51"/>
      <c r="N90" s="102"/>
      <c r="O90" s="102"/>
      <c r="P90" s="102"/>
      <c r="Q90" s="103"/>
      <c r="R90" s="103"/>
      <c r="S90" s="103"/>
      <c r="T90" s="97"/>
    </row>
    <row r="91" spans="1:20" ht="67.5">
      <c r="A91" s="54" t="s">
        <v>366</v>
      </c>
      <c r="B91" s="45">
        <v>2002</v>
      </c>
      <c r="C91" s="50"/>
      <c r="D91" s="51"/>
      <c r="E91" s="51"/>
      <c r="F91" s="51"/>
      <c r="G91" s="51"/>
      <c r="H91" s="51"/>
      <c r="I91" s="51"/>
      <c r="J91" s="51"/>
      <c r="K91" s="51"/>
      <c r="L91" s="51"/>
      <c r="M91" s="51"/>
      <c r="N91" s="104">
        <v>0</v>
      </c>
      <c r="O91" s="104">
        <v>0</v>
      </c>
      <c r="P91" s="104">
        <v>0</v>
      </c>
      <c r="Q91" s="104">
        <v>0</v>
      </c>
      <c r="R91" s="104">
        <v>0</v>
      </c>
      <c r="S91" s="104">
        <v>0</v>
      </c>
      <c r="T91" s="97"/>
    </row>
    <row r="92" spans="1:20" ht="22.5">
      <c r="A92" s="54" t="s">
        <v>367</v>
      </c>
      <c r="B92" s="45">
        <v>2003</v>
      </c>
      <c r="C92" s="50"/>
      <c r="D92" s="51"/>
      <c r="E92" s="51"/>
      <c r="F92" s="51"/>
      <c r="G92" s="51"/>
      <c r="H92" s="51"/>
      <c r="I92" s="51"/>
      <c r="J92" s="51"/>
      <c r="K92" s="51"/>
      <c r="L92" s="51"/>
      <c r="M92" s="51"/>
      <c r="N92" s="104">
        <v>0</v>
      </c>
      <c r="O92" s="104">
        <v>0</v>
      </c>
      <c r="P92" s="104">
        <v>0</v>
      </c>
      <c r="Q92" s="104">
        <v>0</v>
      </c>
      <c r="R92" s="104">
        <v>0</v>
      </c>
      <c r="S92" s="104">
        <v>0</v>
      </c>
      <c r="T92" s="97"/>
    </row>
    <row r="93" spans="1:20" ht="33.75">
      <c r="A93" s="54" t="s">
        <v>368</v>
      </c>
      <c r="B93" s="45">
        <v>2004</v>
      </c>
      <c r="C93" s="50"/>
      <c r="D93" s="51"/>
      <c r="E93" s="51"/>
      <c r="F93" s="51"/>
      <c r="G93" s="51"/>
      <c r="H93" s="51"/>
      <c r="I93" s="51"/>
      <c r="J93" s="51"/>
      <c r="K93" s="51"/>
      <c r="L93" s="218"/>
      <c r="M93" s="218"/>
      <c r="N93" s="105">
        <f t="shared" ref="N93:S93" si="145">N94+N95+N96</f>
        <v>147870.29999999999</v>
      </c>
      <c r="O93" s="105">
        <f t="shared" si="145"/>
        <v>122553.9</v>
      </c>
      <c r="P93" s="105">
        <f t="shared" si="145"/>
        <v>125872.6</v>
      </c>
      <c r="Q93" s="217">
        <f t="shared" si="145"/>
        <v>122100.4</v>
      </c>
      <c r="R93" s="217">
        <f t="shared" si="145"/>
        <v>119043.8</v>
      </c>
      <c r="S93" s="217">
        <f t="shared" si="145"/>
        <v>135525.5</v>
      </c>
      <c r="T93" s="97"/>
    </row>
    <row r="94" spans="1:20">
      <c r="A94" s="209"/>
      <c r="B94" s="204"/>
      <c r="C94" s="50"/>
      <c r="D94" s="51"/>
      <c r="E94" s="51"/>
      <c r="F94" s="51"/>
      <c r="G94" s="51"/>
      <c r="H94" s="51"/>
      <c r="I94" s="51"/>
      <c r="J94" s="51"/>
      <c r="K94" s="51"/>
      <c r="L94" s="218" t="s">
        <v>21</v>
      </c>
      <c r="M94" s="218" t="s">
        <v>29</v>
      </c>
      <c r="N94" s="105">
        <v>147870.29999999999</v>
      </c>
      <c r="O94" s="105">
        <v>122553.9</v>
      </c>
      <c r="P94" s="105">
        <v>124864.5</v>
      </c>
      <c r="Q94" s="140">
        <v>117988.9</v>
      </c>
      <c r="R94" s="140">
        <v>116596</v>
      </c>
      <c r="S94" s="140">
        <v>121169.9</v>
      </c>
      <c r="T94" s="97"/>
    </row>
    <row r="95" spans="1:20">
      <c r="A95" s="209"/>
      <c r="B95" s="204"/>
      <c r="C95" s="50"/>
      <c r="D95" s="51"/>
      <c r="E95" s="51"/>
      <c r="F95" s="51"/>
      <c r="G95" s="51"/>
      <c r="H95" s="51"/>
      <c r="I95" s="51"/>
      <c r="J95" s="51"/>
      <c r="K95" s="51"/>
      <c r="L95" s="218" t="s">
        <v>24</v>
      </c>
      <c r="M95" s="218" t="s">
        <v>25</v>
      </c>
      <c r="N95" s="105"/>
      <c r="O95" s="105"/>
      <c r="P95" s="105">
        <v>1008.1</v>
      </c>
      <c r="Q95" s="140">
        <v>2530.3000000000002</v>
      </c>
      <c r="R95" s="140">
        <v>2447.8000000000002</v>
      </c>
      <c r="S95" s="140">
        <v>2447.8000000000002</v>
      </c>
      <c r="T95" s="97"/>
    </row>
    <row r="96" spans="1:20">
      <c r="A96" s="209"/>
      <c r="B96" s="204"/>
      <c r="C96" s="50"/>
      <c r="D96" s="51"/>
      <c r="E96" s="51"/>
      <c r="F96" s="51"/>
      <c r="G96" s="51"/>
      <c r="H96" s="51"/>
      <c r="I96" s="51"/>
      <c r="J96" s="51"/>
      <c r="K96" s="51"/>
      <c r="L96" s="218" t="s">
        <v>24</v>
      </c>
      <c r="M96" s="218" t="s">
        <v>34</v>
      </c>
      <c r="N96" s="105"/>
      <c r="O96" s="105"/>
      <c r="P96" s="105"/>
      <c r="Q96" s="140">
        <v>1581.2</v>
      </c>
      <c r="R96" s="140">
        <v>0</v>
      </c>
      <c r="S96" s="140">
        <v>11907.8</v>
      </c>
      <c r="T96" s="97"/>
    </row>
    <row r="97" spans="1:21" ht="24" customHeight="1">
      <c r="A97" s="276" t="s">
        <v>369</v>
      </c>
      <c r="B97" s="337">
        <v>2005</v>
      </c>
      <c r="C97" s="50"/>
      <c r="D97" s="51"/>
      <c r="E97" s="51"/>
      <c r="F97" s="51"/>
      <c r="G97" s="51"/>
      <c r="H97" s="51"/>
      <c r="I97" s="51"/>
      <c r="J97" s="51"/>
      <c r="K97" s="51"/>
      <c r="L97" s="312" t="s">
        <v>25</v>
      </c>
      <c r="M97" s="312" t="s">
        <v>22</v>
      </c>
      <c r="N97" s="343">
        <f>1008703.4+0.1</f>
        <v>1008703.5</v>
      </c>
      <c r="O97" s="343">
        <v>965684.6</v>
      </c>
      <c r="P97" s="343">
        <v>810923.1</v>
      </c>
      <c r="Q97" s="344">
        <v>2200709.4</v>
      </c>
      <c r="R97" s="344">
        <v>1330329.7</v>
      </c>
      <c r="S97" s="344">
        <v>1080676.7</v>
      </c>
      <c r="T97" s="97"/>
    </row>
    <row r="98" spans="1:21" ht="24" customHeight="1">
      <c r="A98" s="276"/>
      <c r="B98" s="337"/>
      <c r="C98" s="50"/>
      <c r="D98" s="51"/>
      <c r="E98" s="51"/>
      <c r="F98" s="51"/>
      <c r="G98" s="51"/>
      <c r="H98" s="51"/>
      <c r="I98" s="51"/>
      <c r="J98" s="51"/>
      <c r="K98" s="51"/>
      <c r="L98" s="312"/>
      <c r="M98" s="312"/>
      <c r="N98" s="343"/>
      <c r="O98" s="343"/>
      <c r="P98" s="343"/>
      <c r="Q98" s="344"/>
      <c r="R98" s="344"/>
      <c r="S98" s="344"/>
      <c r="T98" s="97"/>
    </row>
    <row r="99" spans="1:21" ht="62.25" customHeight="1">
      <c r="A99" s="49" t="s">
        <v>43</v>
      </c>
      <c r="B99" s="45">
        <v>2006</v>
      </c>
      <c r="C99" s="50"/>
      <c r="D99" s="51"/>
      <c r="E99" s="51"/>
      <c r="F99" s="51"/>
      <c r="G99" s="51"/>
      <c r="H99" s="51"/>
      <c r="I99" s="51"/>
      <c r="J99" s="51"/>
      <c r="K99" s="51"/>
      <c r="L99" s="34"/>
      <c r="M99" s="34"/>
      <c r="N99" s="102"/>
      <c r="O99" s="102"/>
      <c r="P99" s="102"/>
      <c r="Q99" s="103"/>
      <c r="R99" s="103"/>
      <c r="S99" s="103"/>
      <c r="T99" s="97"/>
    </row>
    <row r="100" spans="1:21" ht="175.5" customHeight="1">
      <c r="A100" s="54" t="s">
        <v>457</v>
      </c>
      <c r="B100" s="45">
        <v>2007</v>
      </c>
      <c r="C100" s="50"/>
      <c r="D100" s="51"/>
      <c r="E100" s="51"/>
      <c r="F100" s="51"/>
      <c r="G100" s="51"/>
      <c r="H100" s="51"/>
      <c r="I100" s="51"/>
      <c r="J100" s="51"/>
      <c r="K100" s="51"/>
      <c r="L100" s="34" t="s">
        <v>24</v>
      </c>
      <c r="M100" s="34" t="s">
        <v>30</v>
      </c>
      <c r="N100" s="105">
        <v>3967922.9</v>
      </c>
      <c r="O100" s="105">
        <v>3795568.3</v>
      </c>
      <c r="P100" s="105">
        <v>4694727.3</v>
      </c>
      <c r="Q100" s="140">
        <v>1891473.5</v>
      </c>
      <c r="R100" s="140">
        <v>1567733.4</v>
      </c>
      <c r="S100" s="140">
        <v>1405252.2</v>
      </c>
      <c r="T100" s="97"/>
    </row>
    <row r="101" spans="1:21" ht="135" customHeight="1">
      <c r="A101" s="276" t="s">
        <v>458</v>
      </c>
      <c r="B101" s="311">
        <v>2008</v>
      </c>
      <c r="C101" s="317"/>
      <c r="D101" s="315"/>
      <c r="E101" s="315"/>
      <c r="F101" s="315"/>
      <c r="G101" s="315"/>
      <c r="H101" s="315"/>
      <c r="I101" s="315"/>
      <c r="J101" s="315"/>
      <c r="K101" s="315"/>
      <c r="L101" s="51"/>
      <c r="M101" s="51"/>
      <c r="N101" s="106">
        <f t="shared" ref="N101" si="146">N102+N103</f>
        <v>489000</v>
      </c>
      <c r="O101" s="106">
        <f t="shared" ref="O101:S101" si="147">O102+O103</f>
        <v>465382</v>
      </c>
      <c r="P101" s="106">
        <f t="shared" si="147"/>
        <v>686626.5</v>
      </c>
      <c r="Q101" s="106">
        <f t="shared" si="147"/>
        <v>731353.9</v>
      </c>
      <c r="R101" s="106">
        <f t="shared" si="147"/>
        <v>462870.3</v>
      </c>
      <c r="S101" s="106">
        <f t="shared" si="147"/>
        <v>477870.3</v>
      </c>
      <c r="T101" s="97"/>
    </row>
    <row r="102" spans="1:21">
      <c r="A102" s="276"/>
      <c r="B102" s="311"/>
      <c r="C102" s="317"/>
      <c r="D102" s="315"/>
      <c r="E102" s="315"/>
      <c r="F102" s="315"/>
      <c r="G102" s="315"/>
      <c r="H102" s="315"/>
      <c r="I102" s="315"/>
      <c r="J102" s="315"/>
      <c r="K102" s="315"/>
      <c r="L102" s="34" t="s">
        <v>25</v>
      </c>
      <c r="M102" s="34" t="s">
        <v>21</v>
      </c>
      <c r="N102" s="105">
        <v>489000</v>
      </c>
      <c r="O102" s="105">
        <v>465382</v>
      </c>
      <c r="P102" s="105">
        <v>670313.9</v>
      </c>
      <c r="Q102" s="140">
        <v>731353.9</v>
      </c>
      <c r="R102" s="140">
        <v>462870.3</v>
      </c>
      <c r="S102" s="140">
        <v>477870.3</v>
      </c>
      <c r="T102" s="97"/>
    </row>
    <row r="103" spans="1:21">
      <c r="A103" s="276"/>
      <c r="B103" s="311"/>
      <c r="C103" s="317"/>
      <c r="D103" s="315"/>
      <c r="E103" s="315"/>
      <c r="F103" s="315"/>
      <c r="G103" s="315"/>
      <c r="H103" s="315"/>
      <c r="I103" s="315"/>
      <c r="J103" s="315"/>
      <c r="K103" s="315"/>
      <c r="L103" s="34" t="s">
        <v>25</v>
      </c>
      <c r="M103" s="34" t="s">
        <v>25</v>
      </c>
      <c r="N103" s="102">
        <v>0</v>
      </c>
      <c r="O103" s="102">
        <v>0</v>
      </c>
      <c r="P103" s="102">
        <v>16312.6</v>
      </c>
      <c r="Q103" s="103"/>
      <c r="R103" s="103"/>
      <c r="S103" s="103"/>
      <c r="T103" s="97"/>
    </row>
    <row r="104" spans="1:21" ht="68.25" customHeight="1">
      <c r="A104" s="276" t="s">
        <v>373</v>
      </c>
      <c r="B104" s="311">
        <v>2009</v>
      </c>
      <c r="C104" s="50"/>
      <c r="D104" s="51"/>
      <c r="E104" s="315"/>
      <c r="F104" s="315"/>
      <c r="G104" s="315"/>
      <c r="H104" s="315"/>
      <c r="I104" s="315"/>
      <c r="J104" s="315"/>
      <c r="K104" s="315"/>
      <c r="L104" s="34"/>
      <c r="M104" s="34"/>
      <c r="N104" s="102">
        <f t="shared" ref="N104" si="148">N105+N106</f>
        <v>1508655.1</v>
      </c>
      <c r="O104" s="102">
        <f t="shared" ref="O104:S104" si="149">O105+O106</f>
        <v>1485881.3</v>
      </c>
      <c r="P104" s="102">
        <f t="shared" si="149"/>
        <v>3006589.8</v>
      </c>
      <c r="Q104" s="103">
        <f t="shared" si="149"/>
        <v>2035869.4</v>
      </c>
      <c r="R104" s="103">
        <f t="shared" si="149"/>
        <v>1948072.2</v>
      </c>
      <c r="S104" s="103">
        <f t="shared" si="149"/>
        <v>1948072.2</v>
      </c>
      <c r="T104" s="97"/>
      <c r="U104" s="107"/>
    </row>
    <row r="105" spans="1:21" ht="24" customHeight="1">
      <c r="A105" s="276"/>
      <c r="B105" s="311"/>
      <c r="C105" s="50"/>
      <c r="D105" s="51"/>
      <c r="E105" s="315"/>
      <c r="F105" s="315"/>
      <c r="G105" s="315"/>
      <c r="H105" s="315"/>
      <c r="I105" s="315"/>
      <c r="J105" s="315"/>
      <c r="K105" s="315"/>
      <c r="L105" s="34" t="s">
        <v>21</v>
      </c>
      <c r="M105" s="34" t="s">
        <v>29</v>
      </c>
      <c r="N105" s="102"/>
      <c r="O105" s="102"/>
      <c r="P105" s="102"/>
      <c r="Q105" s="103"/>
      <c r="R105" s="103"/>
      <c r="S105" s="103"/>
      <c r="T105" s="97"/>
      <c r="U105" s="108"/>
    </row>
    <row r="106" spans="1:21" ht="30" customHeight="1">
      <c r="A106" s="276"/>
      <c r="B106" s="311"/>
      <c r="C106" s="50"/>
      <c r="D106" s="51"/>
      <c r="E106" s="315"/>
      <c r="F106" s="315"/>
      <c r="G106" s="315"/>
      <c r="H106" s="315"/>
      <c r="I106" s="315"/>
      <c r="J106" s="315"/>
      <c r="K106" s="315"/>
      <c r="L106" s="34" t="s">
        <v>24</v>
      </c>
      <c r="M106" s="34" t="s">
        <v>33</v>
      </c>
      <c r="N106" s="105">
        <v>1508655.1</v>
      </c>
      <c r="O106" s="105">
        <v>1485881.3</v>
      </c>
      <c r="P106" s="105">
        <v>3006589.8</v>
      </c>
      <c r="Q106" s="140">
        <v>2035869.4</v>
      </c>
      <c r="R106" s="140">
        <v>1948072.2</v>
      </c>
      <c r="S106" s="140">
        <v>1948072.2</v>
      </c>
      <c r="T106" s="97"/>
      <c r="U106" s="108"/>
    </row>
    <row r="107" spans="1:21" ht="174.75" customHeight="1">
      <c r="A107" s="318" t="s">
        <v>374</v>
      </c>
      <c r="B107" s="311">
        <v>2010</v>
      </c>
      <c r="C107" s="50"/>
      <c r="D107" s="51"/>
      <c r="E107" s="51"/>
      <c r="F107" s="51"/>
      <c r="G107" s="51"/>
      <c r="H107" s="51"/>
      <c r="I107" s="51"/>
      <c r="J107" s="51"/>
      <c r="K107" s="51"/>
      <c r="L107" s="51"/>
      <c r="M107" s="51"/>
      <c r="N107" s="106">
        <f t="shared" ref="N107" si="150">N108+N109+N110+N111</f>
        <v>36136.400000000001</v>
      </c>
      <c r="O107" s="106">
        <f t="shared" ref="O107:S107" si="151">O108+O109+O110+O111</f>
        <v>35763.599999999999</v>
      </c>
      <c r="P107" s="106">
        <f t="shared" si="151"/>
        <v>37992.199999999997</v>
      </c>
      <c r="Q107" s="106">
        <f t="shared" si="151"/>
        <v>73955.899999999994</v>
      </c>
      <c r="R107" s="106">
        <f t="shared" si="151"/>
        <v>56779.199999999997</v>
      </c>
      <c r="S107" s="106">
        <f t="shared" si="151"/>
        <v>56779.3</v>
      </c>
      <c r="T107" s="97"/>
    </row>
    <row r="108" spans="1:21">
      <c r="A108" s="318"/>
      <c r="B108" s="311"/>
      <c r="C108" s="50"/>
      <c r="D108" s="51"/>
      <c r="E108" s="51"/>
      <c r="F108" s="51"/>
      <c r="G108" s="51"/>
      <c r="H108" s="51"/>
      <c r="I108" s="51"/>
      <c r="J108" s="51"/>
      <c r="K108" s="51"/>
      <c r="L108" s="34" t="s">
        <v>21</v>
      </c>
      <c r="M108" s="34" t="s">
        <v>29</v>
      </c>
      <c r="N108" s="102"/>
      <c r="O108" s="102"/>
      <c r="P108" s="102"/>
      <c r="Q108" s="103"/>
      <c r="R108" s="103"/>
      <c r="S108" s="103"/>
      <c r="T108" s="97"/>
    </row>
    <row r="109" spans="1:21">
      <c r="A109" s="318"/>
      <c r="B109" s="311"/>
      <c r="C109" s="50"/>
      <c r="D109" s="51"/>
      <c r="E109" s="51"/>
      <c r="F109" s="51"/>
      <c r="G109" s="51"/>
      <c r="H109" s="51"/>
      <c r="I109" s="51"/>
      <c r="J109" s="51"/>
      <c r="K109" s="51"/>
      <c r="L109" s="34" t="s">
        <v>23</v>
      </c>
      <c r="M109" s="34" t="s">
        <v>32</v>
      </c>
      <c r="N109" s="102"/>
      <c r="O109" s="102"/>
      <c r="P109" s="158">
        <v>37992.199999999997</v>
      </c>
      <c r="Q109" s="140">
        <v>73955.899999999994</v>
      </c>
      <c r="R109" s="140">
        <v>56779.199999999997</v>
      </c>
      <c r="S109" s="140">
        <v>56779.3</v>
      </c>
      <c r="T109" s="97"/>
    </row>
    <row r="110" spans="1:21">
      <c r="A110" s="318"/>
      <c r="B110" s="311"/>
      <c r="C110" s="50"/>
      <c r="D110" s="51"/>
      <c r="E110" s="51"/>
      <c r="F110" s="51"/>
      <c r="G110" s="51"/>
      <c r="H110" s="51"/>
      <c r="I110" s="51"/>
      <c r="J110" s="51"/>
      <c r="K110" s="51"/>
      <c r="L110" s="34" t="s">
        <v>24</v>
      </c>
      <c r="M110" s="34" t="s">
        <v>34</v>
      </c>
      <c r="N110" s="105">
        <v>36136.400000000001</v>
      </c>
      <c r="O110" s="105">
        <v>35763.599999999999</v>
      </c>
      <c r="P110" s="105"/>
      <c r="Q110" s="103"/>
      <c r="R110" s="103"/>
      <c r="S110" s="103"/>
      <c r="T110" s="97"/>
    </row>
    <row r="111" spans="1:21">
      <c r="A111" s="318"/>
      <c r="B111" s="311"/>
      <c r="C111" s="50"/>
      <c r="D111" s="51"/>
      <c r="E111" s="51"/>
      <c r="F111" s="51"/>
      <c r="G111" s="51"/>
      <c r="H111" s="51"/>
      <c r="I111" s="51"/>
      <c r="J111" s="51"/>
      <c r="K111" s="51"/>
      <c r="L111" s="34" t="s">
        <v>27</v>
      </c>
      <c r="M111" s="34" t="s">
        <v>30</v>
      </c>
      <c r="N111" s="102"/>
      <c r="O111" s="102"/>
      <c r="P111" s="102"/>
      <c r="Q111" s="103"/>
      <c r="R111" s="103"/>
      <c r="S111" s="103"/>
      <c r="T111" s="97"/>
    </row>
    <row r="112" spans="1:21" ht="145.5" customHeight="1">
      <c r="A112" s="54" t="s">
        <v>375</v>
      </c>
      <c r="B112" s="45">
        <v>2011</v>
      </c>
      <c r="C112" s="50"/>
      <c r="D112" s="51"/>
      <c r="E112" s="51"/>
      <c r="F112" s="51"/>
      <c r="G112" s="51"/>
      <c r="H112" s="51"/>
      <c r="I112" s="51"/>
      <c r="J112" s="51"/>
      <c r="K112" s="51"/>
      <c r="L112" s="51"/>
      <c r="M112" s="51"/>
      <c r="N112" s="104">
        <v>0</v>
      </c>
      <c r="O112" s="104">
        <v>0</v>
      </c>
      <c r="P112" s="104">
        <v>0</v>
      </c>
      <c r="Q112" s="104">
        <v>0</v>
      </c>
      <c r="R112" s="104">
        <v>0</v>
      </c>
      <c r="S112" s="104">
        <v>0</v>
      </c>
      <c r="T112" s="97"/>
    </row>
    <row r="113" spans="1:20" ht="36.75" customHeight="1">
      <c r="A113" s="318" t="s">
        <v>376</v>
      </c>
      <c r="B113" s="319">
        <v>2012</v>
      </c>
      <c r="C113" s="317"/>
      <c r="D113" s="315"/>
      <c r="E113" s="315"/>
      <c r="F113" s="315"/>
      <c r="G113" s="315"/>
      <c r="H113" s="315"/>
      <c r="I113" s="315"/>
      <c r="J113" s="315"/>
      <c r="K113" s="315"/>
      <c r="L113" s="51"/>
      <c r="M113" s="51"/>
      <c r="N113" s="199">
        <f t="shared" ref="N113" si="152">SUM(N114:N128)</f>
        <v>14756.900000000001</v>
      </c>
      <c r="O113" s="109">
        <f t="shared" ref="O113:S113" si="153">SUM(O114:O128)</f>
        <v>13491.400000000001</v>
      </c>
      <c r="P113" s="109">
        <f t="shared" si="153"/>
        <v>51516.3</v>
      </c>
      <c r="Q113" s="109">
        <f t="shared" si="153"/>
        <v>0</v>
      </c>
      <c r="R113" s="109">
        <f t="shared" si="153"/>
        <v>0</v>
      </c>
      <c r="S113" s="109">
        <f t="shared" si="153"/>
        <v>0</v>
      </c>
      <c r="T113" s="97"/>
    </row>
    <row r="114" spans="1:20">
      <c r="A114" s="318"/>
      <c r="B114" s="319"/>
      <c r="C114" s="317"/>
      <c r="D114" s="315"/>
      <c r="E114" s="315"/>
      <c r="F114" s="315"/>
      <c r="G114" s="315"/>
      <c r="H114" s="315"/>
      <c r="I114" s="315"/>
      <c r="J114" s="315"/>
      <c r="K114" s="315"/>
      <c r="L114" s="34" t="s">
        <v>21</v>
      </c>
      <c r="M114" s="34" t="s">
        <v>28</v>
      </c>
      <c r="N114" s="102"/>
      <c r="O114" s="102"/>
      <c r="P114" s="102"/>
      <c r="Q114" s="103"/>
      <c r="R114" s="103"/>
      <c r="S114" s="103"/>
      <c r="T114" s="97"/>
    </row>
    <row r="115" spans="1:20">
      <c r="A115" s="318"/>
      <c r="B115" s="319"/>
      <c r="C115" s="317"/>
      <c r="D115" s="315"/>
      <c r="E115" s="315"/>
      <c r="F115" s="315"/>
      <c r="G115" s="315"/>
      <c r="H115" s="315"/>
      <c r="I115" s="315"/>
      <c r="J115" s="315"/>
      <c r="K115" s="315"/>
      <c r="L115" s="34" t="s">
        <v>21</v>
      </c>
      <c r="M115" s="34" t="s">
        <v>29</v>
      </c>
      <c r="N115" s="105">
        <v>3059.5</v>
      </c>
      <c r="O115" s="105">
        <v>3059.5</v>
      </c>
      <c r="P115" s="105">
        <v>673.5</v>
      </c>
      <c r="Q115" s="103"/>
      <c r="R115" s="103"/>
      <c r="S115" s="103"/>
      <c r="T115" s="97"/>
    </row>
    <row r="116" spans="1:20">
      <c r="A116" s="318"/>
      <c r="B116" s="319"/>
      <c r="C116" s="317"/>
      <c r="D116" s="315"/>
      <c r="E116" s="315"/>
      <c r="F116" s="315"/>
      <c r="G116" s="315"/>
      <c r="H116" s="315"/>
      <c r="I116" s="315"/>
      <c r="J116" s="315"/>
      <c r="K116" s="315"/>
      <c r="L116" s="34" t="s">
        <v>23</v>
      </c>
      <c r="M116" s="34" t="s">
        <v>30</v>
      </c>
      <c r="N116" s="102">
        <v>0</v>
      </c>
      <c r="O116" s="102"/>
      <c r="P116" s="102"/>
      <c r="Q116" s="103"/>
      <c r="R116" s="103"/>
      <c r="S116" s="103"/>
      <c r="T116" s="97"/>
    </row>
    <row r="117" spans="1:20">
      <c r="A117" s="318"/>
      <c r="B117" s="319"/>
      <c r="C117" s="317"/>
      <c r="D117" s="315"/>
      <c r="E117" s="315"/>
      <c r="F117" s="315"/>
      <c r="G117" s="315"/>
      <c r="H117" s="315"/>
      <c r="I117" s="315"/>
      <c r="J117" s="315"/>
      <c r="K117" s="315"/>
      <c r="L117" s="34" t="s">
        <v>23</v>
      </c>
      <c r="M117" s="34" t="s">
        <v>31</v>
      </c>
      <c r="N117" s="102">
        <v>0</v>
      </c>
      <c r="O117" s="105"/>
      <c r="P117" s="102"/>
      <c r="Q117" s="103"/>
      <c r="R117" s="103"/>
      <c r="S117" s="103"/>
      <c r="T117" s="97"/>
    </row>
    <row r="118" spans="1:20">
      <c r="A118" s="318"/>
      <c r="B118" s="319"/>
      <c r="C118" s="317"/>
      <c r="D118" s="315"/>
      <c r="E118" s="315"/>
      <c r="F118" s="315"/>
      <c r="G118" s="315"/>
      <c r="H118" s="315"/>
      <c r="I118" s="315"/>
      <c r="J118" s="315"/>
      <c r="K118" s="315"/>
      <c r="L118" s="34" t="s">
        <v>24</v>
      </c>
      <c r="M118" s="34" t="s">
        <v>33</v>
      </c>
      <c r="N118" s="102"/>
      <c r="O118" s="102"/>
      <c r="P118" s="102"/>
      <c r="Q118" s="103"/>
      <c r="R118" s="103"/>
      <c r="S118" s="103"/>
      <c r="T118" s="97"/>
    </row>
    <row r="119" spans="1:20">
      <c r="A119" s="318"/>
      <c r="B119" s="319"/>
      <c r="C119" s="317"/>
      <c r="D119" s="315"/>
      <c r="E119" s="315"/>
      <c r="F119" s="315"/>
      <c r="G119" s="315"/>
      <c r="H119" s="315"/>
      <c r="I119" s="315"/>
      <c r="J119" s="315"/>
      <c r="K119" s="315"/>
      <c r="L119" s="34" t="s">
        <v>24</v>
      </c>
      <c r="M119" s="34" t="s">
        <v>30</v>
      </c>
      <c r="N119" s="105">
        <v>3820.1</v>
      </c>
      <c r="O119" s="105">
        <v>3820.1</v>
      </c>
      <c r="P119" s="105">
        <v>28599.200000000001</v>
      </c>
      <c r="Q119" s="103"/>
      <c r="R119" s="103"/>
      <c r="S119" s="103"/>
      <c r="T119" s="97"/>
    </row>
    <row r="120" spans="1:20">
      <c r="A120" s="318"/>
      <c r="B120" s="319"/>
      <c r="C120" s="317"/>
      <c r="D120" s="315"/>
      <c r="E120" s="315"/>
      <c r="F120" s="315"/>
      <c r="G120" s="315"/>
      <c r="H120" s="315"/>
      <c r="I120" s="315"/>
      <c r="J120" s="315"/>
      <c r="K120" s="315"/>
      <c r="L120" s="34" t="s">
        <v>25</v>
      </c>
      <c r="M120" s="34" t="s">
        <v>21</v>
      </c>
      <c r="N120" s="105">
        <v>4766.8</v>
      </c>
      <c r="O120" s="105">
        <v>3501.3</v>
      </c>
      <c r="P120" s="105">
        <v>13682.4</v>
      </c>
      <c r="Q120" s="103"/>
      <c r="R120" s="103"/>
      <c r="S120" s="103"/>
      <c r="T120" s="97"/>
    </row>
    <row r="121" spans="1:20">
      <c r="A121" s="318"/>
      <c r="B121" s="319"/>
      <c r="C121" s="317"/>
      <c r="D121" s="315"/>
      <c r="E121" s="315"/>
      <c r="F121" s="315"/>
      <c r="G121" s="315"/>
      <c r="H121" s="315"/>
      <c r="I121" s="315"/>
      <c r="J121" s="315"/>
      <c r="K121" s="315"/>
      <c r="L121" s="34" t="s">
        <v>25</v>
      </c>
      <c r="M121" s="34" t="s">
        <v>22</v>
      </c>
      <c r="N121" s="105">
        <v>3110.5</v>
      </c>
      <c r="O121" s="105">
        <v>3110.5</v>
      </c>
      <c r="P121" s="105">
        <v>8561.2000000000007</v>
      </c>
      <c r="Q121" s="103"/>
      <c r="R121" s="103"/>
      <c r="S121" s="103"/>
      <c r="T121" s="97"/>
    </row>
    <row r="122" spans="1:20">
      <c r="A122" s="318"/>
      <c r="B122" s="319"/>
      <c r="C122" s="317"/>
      <c r="D122" s="315"/>
      <c r="E122" s="315"/>
      <c r="F122" s="315"/>
      <c r="G122" s="315"/>
      <c r="H122" s="315"/>
      <c r="I122" s="315"/>
      <c r="J122" s="315"/>
      <c r="K122" s="315"/>
      <c r="L122" s="34" t="s">
        <v>25</v>
      </c>
      <c r="M122" s="34" t="s">
        <v>23</v>
      </c>
      <c r="N122" s="102">
        <v>0</v>
      </c>
      <c r="O122" s="105"/>
      <c r="P122" s="102"/>
      <c r="Q122" s="103"/>
      <c r="R122" s="103"/>
      <c r="S122" s="103"/>
      <c r="T122" s="97"/>
    </row>
    <row r="123" spans="1:20">
      <c r="A123" s="318"/>
      <c r="B123" s="319"/>
      <c r="C123" s="317"/>
      <c r="D123" s="315"/>
      <c r="E123" s="315"/>
      <c r="F123" s="315"/>
      <c r="G123" s="315"/>
      <c r="H123" s="315"/>
      <c r="I123" s="315"/>
      <c r="J123" s="315"/>
      <c r="K123" s="315"/>
      <c r="L123" s="34" t="s">
        <v>26</v>
      </c>
      <c r="M123" s="34" t="s">
        <v>22</v>
      </c>
      <c r="N123" s="102"/>
      <c r="O123" s="102"/>
      <c r="P123" s="102"/>
      <c r="Q123" s="103"/>
      <c r="R123" s="103"/>
      <c r="S123" s="103"/>
      <c r="T123" s="97"/>
    </row>
    <row r="124" spans="1:20">
      <c r="A124" s="318"/>
      <c r="B124" s="319"/>
      <c r="C124" s="317"/>
      <c r="D124" s="315"/>
      <c r="E124" s="315"/>
      <c r="F124" s="315"/>
      <c r="G124" s="315"/>
      <c r="H124" s="315"/>
      <c r="I124" s="315"/>
      <c r="J124" s="315"/>
      <c r="K124" s="315"/>
      <c r="L124" s="34" t="s">
        <v>26</v>
      </c>
      <c r="M124" s="34" t="s">
        <v>23</v>
      </c>
      <c r="N124" s="102"/>
      <c r="O124" s="102"/>
      <c r="P124" s="102"/>
      <c r="Q124" s="103"/>
      <c r="R124" s="103"/>
      <c r="S124" s="103"/>
      <c r="T124" s="97"/>
    </row>
    <row r="125" spans="1:20">
      <c r="A125" s="318"/>
      <c r="B125" s="319"/>
      <c r="C125" s="317"/>
      <c r="D125" s="315"/>
      <c r="E125" s="315"/>
      <c r="F125" s="315"/>
      <c r="G125" s="315"/>
      <c r="H125" s="315"/>
      <c r="I125" s="315"/>
      <c r="J125" s="315"/>
      <c r="K125" s="315"/>
      <c r="L125" s="34" t="s">
        <v>26</v>
      </c>
      <c r="M125" s="34" t="s">
        <v>25</v>
      </c>
      <c r="N125" s="102"/>
      <c r="O125" s="102"/>
      <c r="P125" s="102"/>
      <c r="Q125" s="103"/>
      <c r="R125" s="103"/>
      <c r="S125" s="103"/>
      <c r="T125" s="97"/>
    </row>
    <row r="126" spans="1:20">
      <c r="A126" s="318"/>
      <c r="B126" s="319"/>
      <c r="C126" s="317"/>
      <c r="D126" s="315"/>
      <c r="E126" s="315"/>
      <c r="F126" s="315"/>
      <c r="G126" s="315"/>
      <c r="H126" s="315"/>
      <c r="I126" s="315"/>
      <c r="J126" s="315"/>
      <c r="K126" s="315"/>
      <c r="L126" s="34" t="s">
        <v>27</v>
      </c>
      <c r="M126" s="34" t="s">
        <v>22</v>
      </c>
      <c r="N126" s="102"/>
      <c r="O126" s="102"/>
      <c r="P126" s="102"/>
      <c r="Q126" s="103"/>
      <c r="R126" s="103"/>
      <c r="S126" s="103"/>
      <c r="T126" s="97"/>
    </row>
    <row r="127" spans="1:20">
      <c r="A127" s="318"/>
      <c r="B127" s="319"/>
      <c r="C127" s="317"/>
      <c r="D127" s="315"/>
      <c r="E127" s="315"/>
      <c r="F127" s="315"/>
      <c r="G127" s="315"/>
      <c r="H127" s="315"/>
      <c r="I127" s="315"/>
      <c r="J127" s="315"/>
      <c r="K127" s="315"/>
      <c r="L127" s="34" t="s">
        <v>27</v>
      </c>
      <c r="M127" s="34" t="s">
        <v>27</v>
      </c>
      <c r="N127" s="102"/>
      <c r="O127" s="102"/>
      <c r="P127" s="102"/>
      <c r="Q127" s="103"/>
      <c r="R127" s="103"/>
      <c r="S127" s="103"/>
      <c r="T127" s="97"/>
    </row>
    <row r="128" spans="1:20">
      <c r="A128" s="318"/>
      <c r="B128" s="319"/>
      <c r="C128" s="317"/>
      <c r="D128" s="315"/>
      <c r="E128" s="315"/>
      <c r="F128" s="315"/>
      <c r="G128" s="315"/>
      <c r="H128" s="315"/>
      <c r="I128" s="315"/>
      <c r="J128" s="315"/>
      <c r="K128" s="315"/>
      <c r="L128" s="34" t="s">
        <v>33</v>
      </c>
      <c r="M128" s="34" t="s">
        <v>21</v>
      </c>
      <c r="N128" s="102"/>
      <c r="O128" s="102"/>
      <c r="P128" s="102"/>
      <c r="Q128" s="103"/>
      <c r="R128" s="103"/>
      <c r="S128" s="103"/>
      <c r="T128" s="97"/>
    </row>
    <row r="129" spans="1:20" ht="33.75">
      <c r="A129" s="54" t="s">
        <v>377</v>
      </c>
      <c r="B129" s="45">
        <v>2013</v>
      </c>
      <c r="C129" s="50"/>
      <c r="D129" s="51"/>
      <c r="E129" s="51"/>
      <c r="F129" s="51"/>
      <c r="G129" s="51"/>
      <c r="H129" s="51"/>
      <c r="I129" s="51"/>
      <c r="J129" s="51"/>
      <c r="K129" s="51"/>
      <c r="L129" s="51"/>
      <c r="M129" s="51"/>
      <c r="N129" s="104">
        <f t="shared" ref="N129:S129" si="154">N130</f>
        <v>0</v>
      </c>
      <c r="O129" s="104">
        <f t="shared" si="154"/>
        <v>0</v>
      </c>
      <c r="P129" s="104">
        <f t="shared" si="154"/>
        <v>0</v>
      </c>
      <c r="Q129" s="104">
        <f t="shared" si="154"/>
        <v>0</v>
      </c>
      <c r="R129" s="104">
        <f t="shared" si="154"/>
        <v>0</v>
      </c>
      <c r="S129" s="104">
        <f t="shared" si="154"/>
        <v>0</v>
      </c>
      <c r="T129" s="97"/>
    </row>
    <row r="130" spans="1:20">
      <c r="A130" s="132"/>
      <c r="B130" s="131"/>
      <c r="C130" s="50"/>
      <c r="D130" s="51"/>
      <c r="E130" s="51"/>
      <c r="F130" s="51"/>
      <c r="G130" s="51"/>
      <c r="H130" s="51"/>
      <c r="I130" s="51"/>
      <c r="J130" s="51"/>
      <c r="K130" s="51"/>
      <c r="L130" s="133" t="s">
        <v>23</v>
      </c>
      <c r="M130" s="133" t="s">
        <v>32</v>
      </c>
      <c r="N130" s="104"/>
      <c r="O130" s="104"/>
      <c r="P130" s="104"/>
      <c r="Q130" s="104"/>
      <c r="R130" s="104"/>
      <c r="S130" s="104"/>
      <c r="T130" s="97"/>
    </row>
    <row r="131" spans="1:20" ht="56.25">
      <c r="A131" s="54" t="s">
        <v>378</v>
      </c>
      <c r="B131" s="45">
        <v>2014</v>
      </c>
      <c r="C131" s="50"/>
      <c r="D131" s="51"/>
      <c r="E131" s="51"/>
      <c r="F131" s="51"/>
      <c r="G131" s="51"/>
      <c r="H131" s="51"/>
      <c r="I131" s="51"/>
      <c r="J131" s="51"/>
      <c r="K131" s="51"/>
      <c r="L131" s="51"/>
      <c r="M131" s="51"/>
      <c r="N131" s="104">
        <v>0</v>
      </c>
      <c r="O131" s="104">
        <v>0</v>
      </c>
      <c r="P131" s="104">
        <v>0</v>
      </c>
      <c r="Q131" s="104">
        <v>0</v>
      </c>
      <c r="R131" s="104">
        <v>0</v>
      </c>
      <c r="S131" s="104">
        <v>0</v>
      </c>
      <c r="T131" s="97"/>
    </row>
    <row r="132" spans="1:20" ht="67.5">
      <c r="A132" s="54" t="s">
        <v>379</v>
      </c>
      <c r="B132" s="45">
        <v>2015</v>
      </c>
      <c r="C132" s="50"/>
      <c r="D132" s="51"/>
      <c r="E132" s="51"/>
      <c r="F132" s="51"/>
      <c r="G132" s="51"/>
      <c r="H132" s="51"/>
      <c r="I132" s="51"/>
      <c r="J132" s="51"/>
      <c r="K132" s="51"/>
      <c r="L132" s="51"/>
      <c r="M132" s="51"/>
      <c r="N132" s="104">
        <v>0</v>
      </c>
      <c r="O132" s="104">
        <v>0</v>
      </c>
      <c r="P132" s="104">
        <v>0</v>
      </c>
      <c r="Q132" s="104">
        <v>0</v>
      </c>
      <c r="R132" s="104">
        <v>0</v>
      </c>
      <c r="S132" s="104">
        <v>0</v>
      </c>
      <c r="T132" s="97"/>
    </row>
    <row r="133" spans="1:20" ht="22.5">
      <c r="A133" s="54" t="s">
        <v>380</v>
      </c>
      <c r="B133" s="45">
        <v>2016</v>
      </c>
      <c r="C133" s="50"/>
      <c r="D133" s="51"/>
      <c r="E133" s="51"/>
      <c r="F133" s="51"/>
      <c r="G133" s="51"/>
      <c r="H133" s="51"/>
      <c r="I133" s="51"/>
      <c r="J133" s="51"/>
      <c r="K133" s="51"/>
      <c r="L133" s="34" t="s">
        <v>23</v>
      </c>
      <c r="M133" s="34" t="s">
        <v>31</v>
      </c>
      <c r="N133" s="158">
        <v>399</v>
      </c>
      <c r="O133" s="102">
        <v>399</v>
      </c>
      <c r="P133" s="158"/>
      <c r="Q133" s="103"/>
      <c r="R133" s="103"/>
      <c r="S133" s="103"/>
      <c r="T133" s="97"/>
    </row>
    <row r="134" spans="1:20" ht="12.75" customHeight="1">
      <c r="A134" s="318" t="s">
        <v>381</v>
      </c>
      <c r="B134" s="311">
        <v>2017</v>
      </c>
      <c r="C134" s="50"/>
      <c r="D134" s="51"/>
      <c r="E134" s="315"/>
      <c r="F134" s="315"/>
      <c r="G134" s="315"/>
      <c r="H134" s="315"/>
      <c r="I134" s="315"/>
      <c r="J134" s="315"/>
      <c r="K134" s="315"/>
      <c r="L134" s="34"/>
      <c r="M134" s="34"/>
      <c r="N134" s="102">
        <f t="shared" ref="N134" si="155">N135+N136</f>
        <v>7575.4</v>
      </c>
      <c r="O134" s="102">
        <f t="shared" ref="O134:S134" si="156">O135+O136</f>
        <v>2790.4</v>
      </c>
      <c r="P134" s="102">
        <f t="shared" si="156"/>
        <v>16456.5</v>
      </c>
      <c r="Q134" s="103">
        <f t="shared" si="156"/>
        <v>72406.5</v>
      </c>
      <c r="R134" s="103">
        <f t="shared" si="156"/>
        <v>38888.199999999997</v>
      </c>
      <c r="S134" s="103">
        <f t="shared" si="156"/>
        <v>39030.699999999997</v>
      </c>
      <c r="T134" s="97"/>
    </row>
    <row r="135" spans="1:20" ht="42.75" customHeight="1">
      <c r="A135" s="318"/>
      <c r="B135" s="311"/>
      <c r="C135" s="50"/>
      <c r="D135" s="51"/>
      <c r="E135" s="315"/>
      <c r="F135" s="315"/>
      <c r="G135" s="315"/>
      <c r="H135" s="315"/>
      <c r="I135" s="315"/>
      <c r="J135" s="315"/>
      <c r="K135" s="315"/>
      <c r="L135" s="34" t="s">
        <v>26</v>
      </c>
      <c r="M135" s="34" t="s">
        <v>23</v>
      </c>
      <c r="N135" s="105">
        <v>7575.4</v>
      </c>
      <c r="O135" s="105">
        <v>2790.4</v>
      </c>
      <c r="P135" s="105">
        <v>8990</v>
      </c>
      <c r="Q135" s="140">
        <v>67550.899999999994</v>
      </c>
      <c r="R135" s="140">
        <v>38888.199999999997</v>
      </c>
      <c r="S135" s="140">
        <v>39030.699999999997</v>
      </c>
      <c r="T135" s="97"/>
    </row>
    <row r="136" spans="1:20" ht="42.75" customHeight="1">
      <c r="A136" s="318"/>
      <c r="B136" s="311"/>
      <c r="C136" s="50"/>
      <c r="D136" s="51"/>
      <c r="E136" s="315"/>
      <c r="F136" s="315"/>
      <c r="G136" s="315"/>
      <c r="H136" s="315"/>
      <c r="I136" s="315"/>
      <c r="J136" s="315"/>
      <c r="K136" s="315"/>
      <c r="L136" s="34" t="s">
        <v>26</v>
      </c>
      <c r="M136" s="34" t="s">
        <v>25</v>
      </c>
      <c r="N136" s="102"/>
      <c r="O136" s="105"/>
      <c r="P136" s="158">
        <v>7466.5</v>
      </c>
      <c r="Q136" s="140">
        <v>4855.6000000000004</v>
      </c>
      <c r="R136" s="140"/>
      <c r="S136" s="140"/>
      <c r="T136" s="97"/>
    </row>
    <row r="137" spans="1:20" ht="225.75" customHeight="1">
      <c r="A137" s="320" t="s">
        <v>459</v>
      </c>
      <c r="B137" s="311">
        <v>2018</v>
      </c>
      <c r="C137" s="317"/>
      <c r="D137" s="315"/>
      <c r="E137" s="315"/>
      <c r="F137" s="315"/>
      <c r="G137" s="315"/>
      <c r="H137" s="315"/>
      <c r="I137" s="315"/>
      <c r="J137" s="315"/>
      <c r="K137" s="315"/>
      <c r="L137" s="51"/>
      <c r="M137" s="51"/>
      <c r="N137" s="106">
        <f t="shared" ref="N137" si="157">SUM(N138:N142)</f>
        <v>946717.9</v>
      </c>
      <c r="O137" s="106">
        <f t="shared" ref="O137:S137" si="158">SUM(O138:O142)</f>
        <v>823726.2</v>
      </c>
      <c r="P137" s="106">
        <f t="shared" si="158"/>
        <v>2248449.6</v>
      </c>
      <c r="Q137" s="106">
        <f t="shared" si="158"/>
        <v>749534.6</v>
      </c>
      <c r="R137" s="106">
        <f t="shared" si="158"/>
        <v>392961</v>
      </c>
      <c r="S137" s="106">
        <f t="shared" si="158"/>
        <v>0</v>
      </c>
      <c r="T137" s="97"/>
    </row>
    <row r="138" spans="1:20" ht="15" customHeight="1">
      <c r="A138" s="320"/>
      <c r="B138" s="311"/>
      <c r="C138" s="317"/>
      <c r="D138" s="315"/>
      <c r="E138" s="315"/>
      <c r="F138" s="315"/>
      <c r="G138" s="315"/>
      <c r="H138" s="315"/>
      <c r="I138" s="315"/>
      <c r="J138" s="315"/>
      <c r="K138" s="315"/>
      <c r="L138" s="34" t="s">
        <v>27</v>
      </c>
      <c r="M138" s="34" t="s">
        <v>21</v>
      </c>
      <c r="N138" s="105">
        <v>111363.6</v>
      </c>
      <c r="O138" s="105">
        <v>111363.6</v>
      </c>
      <c r="P138" s="105">
        <v>18222.599999999999</v>
      </c>
      <c r="Q138" s="140">
        <v>142000</v>
      </c>
      <c r="R138" s="140">
        <v>279325.5</v>
      </c>
      <c r="S138" s="103"/>
      <c r="T138" s="97"/>
    </row>
    <row r="139" spans="1:20" ht="15.75" customHeight="1">
      <c r="A139" s="320"/>
      <c r="B139" s="311"/>
      <c r="C139" s="317"/>
      <c r="D139" s="315"/>
      <c r="E139" s="315"/>
      <c r="F139" s="315"/>
      <c r="G139" s="315"/>
      <c r="H139" s="315"/>
      <c r="I139" s="315"/>
      <c r="J139" s="315"/>
      <c r="K139" s="315"/>
      <c r="L139" s="34" t="s">
        <v>27</v>
      </c>
      <c r="M139" s="34" t="s">
        <v>22</v>
      </c>
      <c r="N139" s="105">
        <v>835354.3</v>
      </c>
      <c r="O139" s="105">
        <v>712362.6</v>
      </c>
      <c r="P139" s="105">
        <v>2230227</v>
      </c>
      <c r="Q139" s="140">
        <v>607534.6</v>
      </c>
      <c r="R139" s="140">
        <v>113635.5</v>
      </c>
      <c r="S139" s="103"/>
      <c r="T139" s="97"/>
    </row>
    <row r="140" spans="1:20" ht="15" customHeight="1">
      <c r="A140" s="320"/>
      <c r="B140" s="311"/>
      <c r="C140" s="317"/>
      <c r="D140" s="315"/>
      <c r="E140" s="315"/>
      <c r="F140" s="315"/>
      <c r="G140" s="315"/>
      <c r="H140" s="315"/>
      <c r="I140" s="315"/>
      <c r="J140" s="315"/>
      <c r="K140" s="315"/>
      <c r="L140" s="34" t="s">
        <v>27</v>
      </c>
      <c r="M140" s="34" t="s">
        <v>23</v>
      </c>
      <c r="N140" s="102">
        <v>0</v>
      </c>
      <c r="O140" s="102"/>
      <c r="P140" s="102"/>
      <c r="Q140" s="103"/>
      <c r="R140" s="103"/>
      <c r="S140" s="103"/>
      <c r="T140" s="97"/>
    </row>
    <row r="141" spans="1:20" ht="15" customHeight="1">
      <c r="A141" s="320"/>
      <c r="B141" s="311"/>
      <c r="C141" s="317"/>
      <c r="D141" s="315"/>
      <c r="E141" s="315"/>
      <c r="F141" s="315"/>
      <c r="G141" s="315"/>
      <c r="H141" s="315"/>
      <c r="I141" s="315"/>
      <c r="J141" s="315"/>
      <c r="K141" s="315"/>
      <c r="L141" s="34" t="s">
        <v>27</v>
      </c>
      <c r="M141" s="34" t="s">
        <v>27</v>
      </c>
      <c r="N141" s="102">
        <v>0</v>
      </c>
      <c r="O141" s="102"/>
      <c r="P141" s="102"/>
      <c r="Q141" s="103"/>
      <c r="R141" s="103"/>
      <c r="S141" s="103"/>
      <c r="T141" s="97"/>
    </row>
    <row r="142" spans="1:20" ht="15" customHeight="1">
      <c r="A142" s="320"/>
      <c r="B142" s="311"/>
      <c r="C142" s="317"/>
      <c r="D142" s="315"/>
      <c r="E142" s="315"/>
      <c r="F142" s="315"/>
      <c r="G142" s="315"/>
      <c r="H142" s="315"/>
      <c r="I142" s="315"/>
      <c r="J142" s="315"/>
      <c r="K142" s="315"/>
      <c r="L142" s="34" t="s">
        <v>27</v>
      </c>
      <c r="M142" s="34" t="s">
        <v>30</v>
      </c>
      <c r="N142" s="102">
        <v>0</v>
      </c>
      <c r="O142" s="102"/>
      <c r="P142" s="102"/>
      <c r="Q142" s="103"/>
      <c r="R142" s="103"/>
      <c r="S142" s="103"/>
      <c r="T142" s="97"/>
    </row>
    <row r="143" spans="1:20" ht="191.25">
      <c r="A143" s="54" t="s">
        <v>85</v>
      </c>
      <c r="B143" s="45">
        <v>2019</v>
      </c>
      <c r="C143" s="50"/>
      <c r="D143" s="51"/>
      <c r="E143" s="51"/>
      <c r="F143" s="51"/>
      <c r="G143" s="51"/>
      <c r="H143" s="51"/>
      <c r="I143" s="51"/>
      <c r="J143" s="51"/>
      <c r="K143" s="51"/>
      <c r="L143" s="110" t="s">
        <v>21</v>
      </c>
      <c r="M143" s="110" t="s">
        <v>29</v>
      </c>
      <c r="N143" s="104">
        <v>0</v>
      </c>
      <c r="O143" s="104">
        <v>0</v>
      </c>
      <c r="P143" s="104">
        <v>0</v>
      </c>
      <c r="Q143" s="104">
        <v>0</v>
      </c>
      <c r="R143" s="104">
        <v>0</v>
      </c>
      <c r="S143" s="104">
        <v>0</v>
      </c>
      <c r="T143" s="97"/>
    </row>
    <row r="144" spans="1:20" ht="45">
      <c r="A144" s="54" t="s">
        <v>384</v>
      </c>
      <c r="B144" s="45">
        <v>2020</v>
      </c>
      <c r="C144" s="50"/>
      <c r="D144" s="51"/>
      <c r="E144" s="51"/>
      <c r="F144" s="51"/>
      <c r="G144" s="51"/>
      <c r="H144" s="51"/>
      <c r="I144" s="51"/>
      <c r="J144" s="51"/>
      <c r="K144" s="51"/>
      <c r="L144" s="110" t="s">
        <v>21</v>
      </c>
      <c r="M144" s="110" t="s">
        <v>29</v>
      </c>
      <c r="N144" s="104">
        <v>0</v>
      </c>
      <c r="O144" s="104">
        <v>0</v>
      </c>
      <c r="P144" s="104">
        <v>0</v>
      </c>
      <c r="Q144" s="104">
        <v>0</v>
      </c>
      <c r="R144" s="104">
        <v>0</v>
      </c>
      <c r="S144" s="104">
        <v>0</v>
      </c>
      <c r="T144" s="97"/>
    </row>
    <row r="145" spans="1:20" ht="45">
      <c r="A145" s="54" t="s">
        <v>385</v>
      </c>
      <c r="B145" s="45">
        <v>2021</v>
      </c>
      <c r="C145" s="50"/>
      <c r="D145" s="51"/>
      <c r="E145" s="51"/>
      <c r="F145" s="51"/>
      <c r="G145" s="51"/>
      <c r="H145" s="51"/>
      <c r="I145" s="51"/>
      <c r="J145" s="51"/>
      <c r="K145" s="51"/>
      <c r="L145" s="34" t="s">
        <v>33</v>
      </c>
      <c r="M145" s="34" t="s">
        <v>21</v>
      </c>
      <c r="N145" s="102"/>
      <c r="O145" s="102"/>
      <c r="P145" s="102"/>
      <c r="Q145" s="103"/>
      <c r="R145" s="103"/>
      <c r="S145" s="103"/>
      <c r="T145" s="97"/>
    </row>
    <row r="146" spans="1:20" ht="33.75">
      <c r="A146" s="54" t="s">
        <v>386</v>
      </c>
      <c r="B146" s="45">
        <v>2022</v>
      </c>
      <c r="C146" s="50"/>
      <c r="D146" s="51"/>
      <c r="E146" s="51"/>
      <c r="F146" s="51"/>
      <c r="G146" s="51"/>
      <c r="H146" s="51"/>
      <c r="I146" s="51"/>
      <c r="J146" s="51"/>
      <c r="K146" s="51"/>
      <c r="L146" s="34" t="s">
        <v>33</v>
      </c>
      <c r="M146" s="34" t="s">
        <v>21</v>
      </c>
      <c r="N146" s="111">
        <v>0</v>
      </c>
      <c r="O146" s="104">
        <v>0</v>
      </c>
      <c r="P146" s="111">
        <v>0</v>
      </c>
      <c r="Q146" s="104">
        <v>0</v>
      </c>
      <c r="R146" s="104">
        <v>0</v>
      </c>
      <c r="S146" s="104">
        <v>0</v>
      </c>
      <c r="T146" s="97"/>
    </row>
    <row r="147" spans="1:20" ht="61.5" customHeight="1">
      <c r="A147" s="54" t="s">
        <v>387</v>
      </c>
      <c r="B147" s="45">
        <v>2023</v>
      </c>
      <c r="C147" s="50"/>
      <c r="D147" s="51"/>
      <c r="E147" s="51"/>
      <c r="F147" s="51"/>
      <c r="G147" s="51"/>
      <c r="H147" s="51"/>
      <c r="I147" s="51"/>
      <c r="J147" s="51"/>
      <c r="K147" s="51"/>
      <c r="L147" s="51"/>
      <c r="M147" s="51"/>
      <c r="N147" s="104">
        <v>0</v>
      </c>
      <c r="O147" s="104">
        <v>0</v>
      </c>
      <c r="P147" s="104">
        <v>0</v>
      </c>
      <c r="Q147" s="104">
        <v>0</v>
      </c>
      <c r="R147" s="104">
        <v>0</v>
      </c>
      <c r="S147" s="104">
        <v>0</v>
      </c>
      <c r="T147" s="97"/>
    </row>
    <row r="148" spans="1:20" ht="92.25" customHeight="1">
      <c r="A148" s="54" t="s">
        <v>388</v>
      </c>
      <c r="B148" s="45">
        <v>2024</v>
      </c>
      <c r="C148" s="50"/>
      <c r="D148" s="51"/>
      <c r="E148" s="51"/>
      <c r="F148" s="51"/>
      <c r="G148" s="51"/>
      <c r="H148" s="51"/>
      <c r="I148" s="51"/>
      <c r="J148" s="51"/>
      <c r="K148" s="51"/>
      <c r="L148" s="170" t="s">
        <v>21</v>
      </c>
      <c r="M148" s="170" t="s">
        <v>29</v>
      </c>
      <c r="N148" s="104">
        <v>0</v>
      </c>
      <c r="O148" s="104">
        <v>0</v>
      </c>
      <c r="P148" s="104">
        <v>970</v>
      </c>
      <c r="Q148" s="171">
        <v>6012</v>
      </c>
      <c r="R148" s="171"/>
      <c r="S148" s="171"/>
      <c r="T148" s="97"/>
    </row>
    <row r="149" spans="1:20" ht="78.75" customHeight="1">
      <c r="A149" s="318" t="s">
        <v>389</v>
      </c>
      <c r="B149" s="311">
        <v>2025</v>
      </c>
      <c r="C149" s="317"/>
      <c r="D149" s="315"/>
      <c r="E149" s="315"/>
      <c r="F149" s="315"/>
      <c r="G149" s="315"/>
      <c r="H149" s="315"/>
      <c r="I149" s="315"/>
      <c r="J149" s="315"/>
      <c r="K149" s="315"/>
      <c r="L149" s="51"/>
      <c r="M149" s="51"/>
      <c r="N149" s="106">
        <f>N150+N151+N152</f>
        <v>14322.8</v>
      </c>
      <c r="O149" s="106">
        <f>O151+O152</f>
        <v>14142.3</v>
      </c>
      <c r="P149" s="106">
        <f>P150+P151+P152</f>
        <v>3949.3</v>
      </c>
      <c r="Q149" s="106">
        <f>Q150+Q151+Q152</f>
        <v>0</v>
      </c>
      <c r="R149" s="106">
        <f>R150+R151+R152</f>
        <v>0</v>
      </c>
      <c r="S149" s="106">
        <f>S150+S151+S152</f>
        <v>0</v>
      </c>
      <c r="T149" s="97"/>
    </row>
    <row r="150" spans="1:20" ht="12.75" customHeight="1">
      <c r="A150" s="318"/>
      <c r="B150" s="311"/>
      <c r="C150" s="317"/>
      <c r="D150" s="315"/>
      <c r="E150" s="315"/>
      <c r="F150" s="315"/>
      <c r="G150" s="315"/>
      <c r="H150" s="315"/>
      <c r="I150" s="315"/>
      <c r="J150" s="315"/>
      <c r="K150" s="315"/>
      <c r="L150" s="34" t="s">
        <v>28</v>
      </c>
      <c r="M150" s="34" t="s">
        <v>21</v>
      </c>
      <c r="N150" s="106"/>
      <c r="O150" s="106"/>
      <c r="P150" s="106"/>
      <c r="Q150" s="106"/>
      <c r="R150" s="106"/>
      <c r="S150" s="106"/>
      <c r="T150" s="97"/>
    </row>
    <row r="151" spans="1:20">
      <c r="A151" s="318"/>
      <c r="B151" s="311"/>
      <c r="C151" s="317"/>
      <c r="D151" s="315"/>
      <c r="E151" s="315"/>
      <c r="F151" s="315"/>
      <c r="G151" s="315"/>
      <c r="H151" s="315"/>
      <c r="I151" s="315"/>
      <c r="J151" s="315"/>
      <c r="K151" s="315"/>
      <c r="L151" s="34" t="s">
        <v>28</v>
      </c>
      <c r="M151" s="34" t="s">
        <v>22</v>
      </c>
      <c r="N151" s="105">
        <v>14322.8</v>
      </c>
      <c r="O151" s="105">
        <v>14142.3</v>
      </c>
      <c r="P151" s="105">
        <v>3949.3</v>
      </c>
      <c r="Q151" s="140"/>
      <c r="R151" s="103">
        <v>0</v>
      </c>
      <c r="S151" s="103">
        <v>0</v>
      </c>
      <c r="T151" s="97"/>
    </row>
    <row r="152" spans="1:20">
      <c r="A152" s="318"/>
      <c r="B152" s="311"/>
      <c r="C152" s="317"/>
      <c r="D152" s="315"/>
      <c r="E152" s="315"/>
      <c r="F152" s="315"/>
      <c r="G152" s="315"/>
      <c r="H152" s="315"/>
      <c r="I152" s="315"/>
      <c r="J152" s="315"/>
      <c r="K152" s="315"/>
      <c r="L152" s="34" t="s">
        <v>28</v>
      </c>
      <c r="M152" s="34" t="s">
        <v>23</v>
      </c>
      <c r="N152" s="102"/>
      <c r="O152" s="102"/>
      <c r="P152" s="102"/>
      <c r="Q152" s="103"/>
      <c r="R152" s="103"/>
      <c r="S152" s="103"/>
      <c r="T152" s="97"/>
    </row>
    <row r="153" spans="1:20" ht="33.75" customHeight="1">
      <c r="A153" s="276" t="s">
        <v>390</v>
      </c>
      <c r="B153" s="330">
        <v>2026</v>
      </c>
      <c r="C153" s="50"/>
      <c r="D153" s="51"/>
      <c r="E153" s="315"/>
      <c r="F153" s="315"/>
      <c r="G153" s="315"/>
      <c r="H153" s="315"/>
      <c r="I153" s="315"/>
      <c r="J153" s="315"/>
      <c r="K153" s="315"/>
      <c r="L153" s="312" t="s">
        <v>25</v>
      </c>
      <c r="M153" s="312" t="s">
        <v>23</v>
      </c>
      <c r="N153" s="348">
        <v>0</v>
      </c>
      <c r="O153" s="348">
        <v>0</v>
      </c>
      <c r="P153" s="347">
        <v>124057.1</v>
      </c>
      <c r="Q153" s="347">
        <f>3081+94321.3</f>
        <v>97402.3</v>
      </c>
      <c r="R153" s="347">
        <v>2293</v>
      </c>
      <c r="S153" s="347">
        <v>2293</v>
      </c>
      <c r="T153" s="97"/>
    </row>
    <row r="154" spans="1:20" ht="12.75" customHeight="1">
      <c r="A154" s="276"/>
      <c r="B154" s="330"/>
      <c r="C154" s="50"/>
      <c r="D154" s="51"/>
      <c r="E154" s="315"/>
      <c r="F154" s="315"/>
      <c r="G154" s="315"/>
      <c r="H154" s="315"/>
      <c r="I154" s="315"/>
      <c r="J154" s="315"/>
      <c r="K154" s="315"/>
      <c r="L154" s="315"/>
      <c r="M154" s="315"/>
      <c r="N154" s="348"/>
      <c r="O154" s="348"/>
      <c r="P154" s="347"/>
      <c r="Q154" s="347"/>
      <c r="R154" s="347"/>
      <c r="S154" s="347"/>
      <c r="T154" s="97"/>
    </row>
    <row r="155" spans="1:20" ht="22.5">
      <c r="A155" s="54" t="s">
        <v>391</v>
      </c>
      <c r="B155" s="59">
        <v>2027</v>
      </c>
      <c r="C155" s="50"/>
      <c r="D155" s="51"/>
      <c r="E155" s="51"/>
      <c r="F155" s="51"/>
      <c r="G155" s="51"/>
      <c r="H155" s="51"/>
      <c r="I155" s="51"/>
      <c r="J155" s="51"/>
      <c r="K155" s="51"/>
      <c r="L155" s="34" t="s">
        <v>21</v>
      </c>
      <c r="M155" s="34" t="s">
        <v>29</v>
      </c>
      <c r="N155" s="102"/>
      <c r="O155" s="102"/>
      <c r="P155" s="102"/>
      <c r="Q155" s="103"/>
      <c r="R155" s="103"/>
      <c r="S155" s="103"/>
      <c r="T155" s="97"/>
    </row>
    <row r="156" spans="1:20" ht="29.25" customHeight="1">
      <c r="A156" s="318" t="s">
        <v>392</v>
      </c>
      <c r="B156" s="311">
        <v>2028</v>
      </c>
      <c r="C156" s="317"/>
      <c r="D156" s="315"/>
      <c r="E156" s="315"/>
      <c r="F156" s="315"/>
      <c r="G156" s="315"/>
      <c r="H156" s="315"/>
      <c r="I156" s="315"/>
      <c r="J156" s="315"/>
      <c r="K156" s="315"/>
      <c r="L156" s="51"/>
      <c r="M156" s="51"/>
      <c r="N156" s="112">
        <f t="shared" ref="N156" si="159">N157+N158+N159</f>
        <v>33921.800000000003</v>
      </c>
      <c r="O156" s="112">
        <f t="shared" ref="O156:S156" si="160">O157+O158+O159</f>
        <v>33107</v>
      </c>
      <c r="P156" s="112">
        <f t="shared" si="160"/>
        <v>62939.5</v>
      </c>
      <c r="Q156" s="112">
        <f t="shared" si="160"/>
        <v>46719.4</v>
      </c>
      <c r="R156" s="112">
        <f t="shared" si="160"/>
        <v>48559.4</v>
      </c>
      <c r="S156" s="112">
        <f t="shared" si="160"/>
        <v>50473</v>
      </c>
      <c r="T156" s="97"/>
    </row>
    <row r="157" spans="1:20">
      <c r="A157" s="318"/>
      <c r="B157" s="311"/>
      <c r="C157" s="317"/>
      <c r="D157" s="315"/>
      <c r="E157" s="315"/>
      <c r="F157" s="315"/>
      <c r="G157" s="315"/>
      <c r="H157" s="315"/>
      <c r="I157" s="315"/>
      <c r="J157" s="315"/>
      <c r="K157" s="315"/>
      <c r="L157" s="34" t="s">
        <v>21</v>
      </c>
      <c r="M157" s="34" t="s">
        <v>29</v>
      </c>
      <c r="N157" s="105">
        <v>594</v>
      </c>
      <c r="O157" s="105">
        <v>412.5</v>
      </c>
      <c r="P157" s="105">
        <v>594</v>
      </c>
      <c r="Q157" s="140">
        <v>719.4</v>
      </c>
      <c r="R157" s="140">
        <v>719.4</v>
      </c>
      <c r="S157" s="140">
        <v>719.4</v>
      </c>
      <c r="T157" s="97"/>
    </row>
    <row r="158" spans="1:20">
      <c r="A158" s="318"/>
      <c r="B158" s="311"/>
      <c r="C158" s="317"/>
      <c r="D158" s="315"/>
      <c r="E158" s="315"/>
      <c r="F158" s="315"/>
      <c r="G158" s="315"/>
      <c r="H158" s="315"/>
      <c r="I158" s="315"/>
      <c r="J158" s="315"/>
      <c r="K158" s="315"/>
      <c r="L158" s="34" t="s">
        <v>25</v>
      </c>
      <c r="M158" s="34" t="s">
        <v>23</v>
      </c>
      <c r="N158" s="105">
        <v>33327.800000000003</v>
      </c>
      <c r="O158" s="105">
        <v>32694.5</v>
      </c>
      <c r="P158" s="105">
        <v>62345.5</v>
      </c>
      <c r="Q158" s="140">
        <v>46000</v>
      </c>
      <c r="R158" s="140">
        <v>47840</v>
      </c>
      <c r="S158" s="140">
        <v>49753.599999999999</v>
      </c>
      <c r="T158" s="97"/>
    </row>
    <row r="159" spans="1:20">
      <c r="A159" s="318"/>
      <c r="B159" s="311"/>
      <c r="C159" s="317"/>
      <c r="D159" s="315"/>
      <c r="E159" s="315"/>
      <c r="F159" s="315"/>
      <c r="G159" s="315"/>
      <c r="H159" s="315"/>
      <c r="I159" s="315"/>
      <c r="J159" s="315"/>
      <c r="K159" s="315"/>
      <c r="L159" s="34" t="s">
        <v>31</v>
      </c>
      <c r="M159" s="34" t="s">
        <v>23</v>
      </c>
      <c r="N159" s="102"/>
      <c r="O159" s="102"/>
      <c r="P159" s="102"/>
      <c r="Q159" s="103"/>
      <c r="R159" s="103"/>
      <c r="S159" s="103"/>
      <c r="T159" s="97"/>
    </row>
    <row r="160" spans="1:20" ht="56.25">
      <c r="A160" s="54" t="s">
        <v>393</v>
      </c>
      <c r="B160" s="45">
        <v>2029</v>
      </c>
      <c r="C160" s="50"/>
      <c r="D160" s="51"/>
      <c r="E160" s="51"/>
      <c r="F160" s="51"/>
      <c r="G160" s="51"/>
      <c r="H160" s="51"/>
      <c r="I160" s="51"/>
      <c r="J160" s="51"/>
      <c r="K160" s="51"/>
      <c r="L160" s="34" t="s">
        <v>26</v>
      </c>
      <c r="M160" s="34" t="s">
        <v>25</v>
      </c>
      <c r="N160" s="199"/>
      <c r="O160" s="104"/>
      <c r="P160" s="109"/>
      <c r="Q160" s="104"/>
      <c r="R160" s="104"/>
      <c r="S160" s="104"/>
      <c r="T160" s="97"/>
    </row>
    <row r="161" spans="1:20" ht="251.25" customHeight="1">
      <c r="A161" s="318" t="s">
        <v>122</v>
      </c>
      <c r="B161" s="311">
        <v>2030</v>
      </c>
      <c r="C161" s="317"/>
      <c r="D161" s="315"/>
      <c r="E161" s="315"/>
      <c r="F161" s="315"/>
      <c r="G161" s="315"/>
      <c r="H161" s="315"/>
      <c r="I161" s="315"/>
      <c r="J161" s="315"/>
      <c r="K161" s="315"/>
      <c r="L161" s="51"/>
      <c r="M161" s="51"/>
      <c r="N161" s="199">
        <f t="shared" ref="N161" si="161">N162+N163</f>
        <v>3045049.8</v>
      </c>
      <c r="O161" s="109">
        <f t="shared" ref="O161:S161" si="162">O162+O163</f>
        <v>3001684.4</v>
      </c>
      <c r="P161" s="109">
        <f t="shared" si="162"/>
        <v>3663646.1</v>
      </c>
      <c r="Q161" s="109">
        <f>Q162+Q163</f>
        <v>2940040.1</v>
      </c>
      <c r="R161" s="109">
        <f t="shared" si="162"/>
        <v>2982330.5</v>
      </c>
      <c r="S161" s="109">
        <f t="shared" si="162"/>
        <v>3083584.7</v>
      </c>
      <c r="T161" s="97"/>
    </row>
    <row r="162" spans="1:20">
      <c r="A162" s="318"/>
      <c r="B162" s="311"/>
      <c r="C162" s="317"/>
      <c r="D162" s="315"/>
      <c r="E162" s="315"/>
      <c r="F162" s="315"/>
      <c r="G162" s="315"/>
      <c r="H162" s="315"/>
      <c r="I162" s="315"/>
      <c r="J162" s="315"/>
      <c r="K162" s="315"/>
      <c r="L162" s="218" t="s">
        <v>24</v>
      </c>
      <c r="M162" s="218" t="s">
        <v>25</v>
      </c>
      <c r="N162" s="158">
        <v>1528.8</v>
      </c>
      <c r="O162" s="102">
        <v>1296.8</v>
      </c>
      <c r="P162" s="158">
        <v>356.9</v>
      </c>
      <c r="Q162" s="140"/>
      <c r="R162" s="103"/>
      <c r="S162" s="103"/>
      <c r="T162" s="97"/>
    </row>
    <row r="163" spans="1:20">
      <c r="A163" s="318"/>
      <c r="B163" s="311"/>
      <c r="C163" s="317"/>
      <c r="D163" s="315"/>
      <c r="E163" s="315"/>
      <c r="F163" s="315"/>
      <c r="G163" s="315"/>
      <c r="H163" s="315"/>
      <c r="I163" s="315"/>
      <c r="J163" s="315"/>
      <c r="K163" s="315"/>
      <c r="L163" s="34" t="s">
        <v>25</v>
      </c>
      <c r="M163" s="34" t="s">
        <v>23</v>
      </c>
      <c r="N163" s="105">
        <v>3043521</v>
      </c>
      <c r="O163" s="105">
        <v>3000387.6</v>
      </c>
      <c r="P163" s="105">
        <v>3663289.2</v>
      </c>
      <c r="Q163" s="140">
        <f>3034361.4-94321.3</f>
        <v>2940040.1</v>
      </c>
      <c r="R163" s="140">
        <v>2982330.5</v>
      </c>
      <c r="S163" s="140">
        <v>3083584.7</v>
      </c>
      <c r="T163" s="97"/>
    </row>
    <row r="164" spans="1:20">
      <c r="A164" s="318"/>
      <c r="B164" s="311"/>
      <c r="C164" s="317"/>
      <c r="D164" s="315"/>
      <c r="E164" s="315"/>
      <c r="F164" s="315"/>
      <c r="G164" s="315"/>
      <c r="H164" s="315"/>
      <c r="I164" s="315"/>
      <c r="J164" s="315"/>
      <c r="K164" s="315"/>
      <c r="L164" s="34" t="s">
        <v>25</v>
      </c>
      <c r="M164" s="34" t="s">
        <v>25</v>
      </c>
      <c r="N164" s="102"/>
      <c r="O164" s="102"/>
      <c r="P164" s="102"/>
      <c r="Q164" s="103"/>
      <c r="R164" s="103"/>
      <c r="S164" s="103"/>
      <c r="T164" s="97"/>
    </row>
    <row r="165" spans="1:20" ht="43.5" customHeight="1">
      <c r="A165" s="286" t="s">
        <v>460</v>
      </c>
      <c r="B165" s="319">
        <v>2031</v>
      </c>
      <c r="C165" s="333"/>
      <c r="D165" s="143"/>
      <c r="E165" s="144"/>
      <c r="F165" s="144"/>
      <c r="G165" s="144"/>
      <c r="H165" s="144"/>
      <c r="I165" s="144"/>
      <c r="J165" s="144"/>
      <c r="K165" s="144"/>
      <c r="L165" s="58"/>
      <c r="M165" s="58"/>
      <c r="N165" s="158">
        <f t="shared" ref="N165:S165" si="163">N166+N167</f>
        <v>985.5</v>
      </c>
      <c r="O165" s="158">
        <f t="shared" si="163"/>
        <v>985.5</v>
      </c>
      <c r="P165" s="158">
        <f t="shared" si="163"/>
        <v>1185</v>
      </c>
      <c r="Q165" s="158">
        <f t="shared" si="163"/>
        <v>1500</v>
      </c>
      <c r="R165" s="158">
        <f t="shared" si="163"/>
        <v>0</v>
      </c>
      <c r="S165" s="158">
        <f t="shared" si="163"/>
        <v>0</v>
      </c>
      <c r="T165" s="97"/>
    </row>
    <row r="166" spans="1:20" ht="177" customHeight="1">
      <c r="A166" s="349"/>
      <c r="B166" s="350"/>
      <c r="C166" s="351"/>
      <c r="D166" s="143"/>
      <c r="E166" s="144"/>
      <c r="F166" s="144"/>
      <c r="G166" s="144"/>
      <c r="H166" s="144"/>
      <c r="I166" s="144"/>
      <c r="J166" s="144"/>
      <c r="K166" s="144"/>
      <c r="L166" s="58" t="s">
        <v>24</v>
      </c>
      <c r="M166" s="58" t="s">
        <v>25</v>
      </c>
      <c r="N166" s="158"/>
      <c r="O166" s="158"/>
      <c r="P166" s="158"/>
      <c r="Q166" s="159"/>
      <c r="R166" s="159"/>
      <c r="S166" s="159"/>
      <c r="T166" s="97"/>
    </row>
    <row r="167" spans="1:20" ht="117" customHeight="1">
      <c r="A167" s="349"/>
      <c r="B167" s="350"/>
      <c r="C167" s="351"/>
      <c r="D167" s="162"/>
      <c r="E167" s="160"/>
      <c r="F167" s="160"/>
      <c r="G167" s="160"/>
      <c r="H167" s="160"/>
      <c r="I167" s="160"/>
      <c r="J167" s="160"/>
      <c r="K167" s="160"/>
      <c r="L167" s="161" t="s">
        <v>24</v>
      </c>
      <c r="M167" s="161" t="s">
        <v>34</v>
      </c>
      <c r="N167" s="168">
        <v>985.5</v>
      </c>
      <c r="O167" s="168">
        <v>985.5</v>
      </c>
      <c r="P167" s="168">
        <v>1185</v>
      </c>
      <c r="Q167" s="169">
        <v>1500</v>
      </c>
      <c r="R167" s="169">
        <v>0</v>
      </c>
      <c r="S167" s="169">
        <v>0</v>
      </c>
      <c r="T167" s="97"/>
    </row>
    <row r="168" spans="1:20" ht="112.5" customHeight="1">
      <c r="A168" s="70" t="s">
        <v>461</v>
      </c>
      <c r="B168" s="66">
        <v>2032</v>
      </c>
      <c r="C168" s="65"/>
      <c r="D168" s="47"/>
      <c r="E168" s="47"/>
      <c r="F168" s="47"/>
      <c r="G168" s="47"/>
      <c r="H168" s="47"/>
      <c r="I168" s="47"/>
      <c r="J168" s="47"/>
      <c r="K168" s="47"/>
      <c r="L168" s="34" t="s">
        <v>21</v>
      </c>
      <c r="M168" s="34" t="s">
        <v>29</v>
      </c>
      <c r="N168" s="102"/>
      <c r="O168" s="102"/>
      <c r="P168" s="102"/>
      <c r="Q168" s="103"/>
      <c r="R168" s="103"/>
      <c r="S168" s="103"/>
      <c r="T168" s="97"/>
    </row>
    <row r="169" spans="1:20" ht="128.25" customHeight="1">
      <c r="A169" s="54" t="s">
        <v>136</v>
      </c>
      <c r="B169" s="45">
        <v>2033</v>
      </c>
      <c r="C169" s="50"/>
      <c r="D169" s="51"/>
      <c r="E169" s="51"/>
      <c r="F169" s="51"/>
      <c r="G169" s="51"/>
      <c r="H169" s="51"/>
      <c r="I169" s="51"/>
      <c r="J169" s="51"/>
      <c r="K169" s="51"/>
      <c r="L169" s="51"/>
      <c r="M169" s="51"/>
      <c r="N169" s="104">
        <v>0</v>
      </c>
      <c r="O169" s="104">
        <v>0</v>
      </c>
      <c r="P169" s="104">
        <v>0</v>
      </c>
      <c r="Q169" s="104">
        <v>0</v>
      </c>
      <c r="R169" s="104">
        <v>0</v>
      </c>
      <c r="S169" s="104">
        <v>0</v>
      </c>
      <c r="T169" s="97"/>
    </row>
    <row r="170" spans="1:20" ht="157.5" customHeight="1">
      <c r="A170" s="276" t="s">
        <v>137</v>
      </c>
      <c r="B170" s="311">
        <v>2034</v>
      </c>
      <c r="C170" s="317"/>
      <c r="D170" s="315"/>
      <c r="E170" s="315"/>
      <c r="F170" s="315"/>
      <c r="G170" s="315"/>
      <c r="H170" s="315"/>
      <c r="I170" s="315"/>
      <c r="J170" s="315"/>
      <c r="K170" s="315"/>
      <c r="L170" s="34"/>
      <c r="M170" s="34"/>
      <c r="N170" s="102">
        <f t="shared" ref="N170" si="164">N171+N172</f>
        <v>0</v>
      </c>
      <c r="O170" s="102">
        <f t="shared" ref="O170:S170" si="165">O171+O172</f>
        <v>0</v>
      </c>
      <c r="P170" s="102">
        <f t="shared" si="165"/>
        <v>0</v>
      </c>
      <c r="Q170" s="103">
        <f t="shared" si="165"/>
        <v>0</v>
      </c>
      <c r="R170" s="103">
        <f t="shared" si="165"/>
        <v>0</v>
      </c>
      <c r="S170" s="103">
        <f t="shared" si="165"/>
        <v>0</v>
      </c>
      <c r="T170" s="97"/>
    </row>
    <row r="171" spans="1:20">
      <c r="A171" s="276"/>
      <c r="B171" s="311"/>
      <c r="C171" s="317"/>
      <c r="D171" s="315"/>
      <c r="E171" s="315"/>
      <c r="F171" s="315"/>
      <c r="G171" s="315"/>
      <c r="H171" s="315"/>
      <c r="I171" s="315"/>
      <c r="J171" s="315"/>
      <c r="K171" s="315"/>
      <c r="L171" s="34" t="s">
        <v>23</v>
      </c>
      <c r="M171" s="34" t="s">
        <v>30</v>
      </c>
      <c r="N171" s="102"/>
      <c r="O171" s="102"/>
      <c r="P171" s="102"/>
      <c r="Q171" s="103"/>
      <c r="R171" s="103"/>
      <c r="S171" s="103"/>
      <c r="T171" s="97"/>
    </row>
    <row r="172" spans="1:20">
      <c r="A172" s="276"/>
      <c r="B172" s="311"/>
      <c r="C172" s="317"/>
      <c r="D172" s="315"/>
      <c r="E172" s="315"/>
      <c r="F172" s="315"/>
      <c r="G172" s="315"/>
      <c r="H172" s="315"/>
      <c r="I172" s="315"/>
      <c r="J172" s="315"/>
      <c r="K172" s="315"/>
      <c r="L172" s="34" t="s">
        <v>23</v>
      </c>
      <c r="M172" s="34" t="s">
        <v>31</v>
      </c>
      <c r="N172" s="102"/>
      <c r="O172" s="102"/>
      <c r="P172" s="102"/>
      <c r="Q172" s="103"/>
      <c r="R172" s="103"/>
      <c r="S172" s="103"/>
      <c r="T172" s="97"/>
    </row>
    <row r="173" spans="1:20" ht="45">
      <c r="A173" s="54" t="s">
        <v>398</v>
      </c>
      <c r="B173" s="45">
        <v>2035</v>
      </c>
      <c r="C173" s="50"/>
      <c r="D173" s="51"/>
      <c r="E173" s="51"/>
      <c r="F173" s="51"/>
      <c r="G173" s="51"/>
      <c r="H173" s="51"/>
      <c r="I173" s="51"/>
      <c r="J173" s="51"/>
      <c r="K173" s="51"/>
      <c r="L173" s="34"/>
      <c r="M173" s="34"/>
      <c r="N173" s="102">
        <f t="shared" ref="N173" si="166">N174+N175</f>
        <v>0</v>
      </c>
      <c r="O173" s="102">
        <f t="shared" ref="O173:S173" si="167">O174+O175</f>
        <v>0</v>
      </c>
      <c r="P173" s="102">
        <f t="shared" si="167"/>
        <v>0</v>
      </c>
      <c r="Q173" s="103">
        <f t="shared" si="167"/>
        <v>0</v>
      </c>
      <c r="R173" s="103">
        <f t="shared" si="167"/>
        <v>0</v>
      </c>
      <c r="S173" s="103">
        <f t="shared" si="167"/>
        <v>0</v>
      </c>
      <c r="T173" s="97"/>
    </row>
    <row r="174" spans="1:20">
      <c r="A174" s="54"/>
      <c r="B174" s="45"/>
      <c r="C174" s="50"/>
      <c r="D174" s="51"/>
      <c r="E174" s="51"/>
      <c r="F174" s="51"/>
      <c r="G174" s="51"/>
      <c r="H174" s="51"/>
      <c r="I174" s="51"/>
      <c r="J174" s="51"/>
      <c r="K174" s="51"/>
      <c r="L174" s="34" t="s">
        <v>23</v>
      </c>
      <c r="M174" s="34" t="s">
        <v>30</v>
      </c>
      <c r="N174" s="102"/>
      <c r="O174" s="102"/>
      <c r="P174" s="102"/>
      <c r="Q174" s="103"/>
      <c r="R174" s="103"/>
      <c r="S174" s="103"/>
      <c r="T174" s="97"/>
    </row>
    <row r="175" spans="1:20">
      <c r="A175" s="54"/>
      <c r="B175" s="45"/>
      <c r="C175" s="50"/>
      <c r="D175" s="51"/>
      <c r="E175" s="51"/>
      <c r="F175" s="51"/>
      <c r="G175" s="51"/>
      <c r="H175" s="51"/>
      <c r="I175" s="51"/>
      <c r="J175" s="51"/>
      <c r="K175" s="51"/>
      <c r="L175" s="34" t="s">
        <v>23</v>
      </c>
      <c r="M175" s="34" t="s">
        <v>31</v>
      </c>
      <c r="N175" s="102"/>
      <c r="O175" s="102"/>
      <c r="P175" s="102"/>
      <c r="Q175" s="103"/>
      <c r="R175" s="103"/>
      <c r="S175" s="103"/>
      <c r="T175" s="97"/>
    </row>
    <row r="176" spans="1:20" ht="91.5" customHeight="1">
      <c r="A176" s="54" t="s">
        <v>399</v>
      </c>
      <c r="B176" s="45">
        <v>2036</v>
      </c>
      <c r="C176" s="50"/>
      <c r="D176" s="51"/>
      <c r="E176" s="51"/>
      <c r="F176" s="51"/>
      <c r="G176" s="51"/>
      <c r="H176" s="51"/>
      <c r="I176" s="51"/>
      <c r="J176" s="51"/>
      <c r="K176" s="51"/>
      <c r="L176" s="51"/>
      <c r="M176" s="51"/>
      <c r="N176" s="104">
        <v>0</v>
      </c>
      <c r="O176" s="104">
        <v>0</v>
      </c>
      <c r="P176" s="104">
        <v>0</v>
      </c>
      <c r="Q176" s="104">
        <v>0</v>
      </c>
      <c r="R176" s="104">
        <v>0</v>
      </c>
      <c r="S176" s="104">
        <v>0</v>
      </c>
      <c r="T176" s="97"/>
    </row>
    <row r="177" spans="1:20" ht="91.5" customHeight="1">
      <c r="A177" s="180"/>
      <c r="B177" s="179">
        <v>2037</v>
      </c>
      <c r="C177" s="50"/>
      <c r="D177" s="51"/>
      <c r="E177" s="51"/>
      <c r="F177" s="51"/>
      <c r="G177" s="51"/>
      <c r="H177" s="51"/>
      <c r="I177" s="51"/>
      <c r="J177" s="51"/>
      <c r="K177" s="51"/>
      <c r="L177" s="51"/>
      <c r="M177" s="51"/>
      <c r="N177" s="104"/>
      <c r="O177" s="104"/>
      <c r="P177" s="104"/>
      <c r="Q177" s="104"/>
      <c r="R177" s="104"/>
      <c r="S177" s="104"/>
      <c r="T177" s="97"/>
    </row>
    <row r="178" spans="1:20" ht="33.75">
      <c r="A178" s="54" t="s">
        <v>400</v>
      </c>
      <c r="B178" s="45">
        <v>2038</v>
      </c>
      <c r="C178" s="50"/>
      <c r="D178" s="51"/>
      <c r="E178" s="51"/>
      <c r="F178" s="51"/>
      <c r="G178" s="51"/>
      <c r="H178" s="51"/>
      <c r="I178" s="51"/>
      <c r="J178" s="51"/>
      <c r="K178" s="51"/>
      <c r="L178" s="34"/>
      <c r="M178" s="34"/>
      <c r="N178" s="102">
        <f t="shared" ref="N178" si="168">N179+N180</f>
        <v>0</v>
      </c>
      <c r="O178" s="102">
        <f t="shared" ref="O178:S178" si="169">O179+O180</f>
        <v>0</v>
      </c>
      <c r="P178" s="102">
        <f t="shared" si="169"/>
        <v>0</v>
      </c>
      <c r="Q178" s="103">
        <f t="shared" si="169"/>
        <v>0</v>
      </c>
      <c r="R178" s="103">
        <f t="shared" si="169"/>
        <v>0</v>
      </c>
      <c r="S178" s="103">
        <f t="shared" si="169"/>
        <v>0</v>
      </c>
      <c r="T178" s="97"/>
    </row>
    <row r="179" spans="1:20">
      <c r="A179" s="68"/>
      <c r="B179" s="66"/>
      <c r="C179" s="50"/>
      <c r="D179" s="51"/>
      <c r="E179" s="51"/>
      <c r="F179" s="51"/>
      <c r="G179" s="51"/>
      <c r="H179" s="51"/>
      <c r="I179" s="51"/>
      <c r="J179" s="51"/>
      <c r="K179" s="73"/>
      <c r="L179" s="34" t="s">
        <v>23</v>
      </c>
      <c r="M179" s="34" t="s">
        <v>30</v>
      </c>
      <c r="N179" s="102"/>
      <c r="O179" s="102"/>
      <c r="P179" s="102"/>
      <c r="Q179" s="103"/>
      <c r="R179" s="103"/>
      <c r="S179" s="103"/>
      <c r="T179" s="97"/>
    </row>
    <row r="180" spans="1:20">
      <c r="A180" s="68"/>
      <c r="B180" s="66"/>
      <c r="C180" s="50"/>
      <c r="D180" s="51"/>
      <c r="E180" s="51"/>
      <c r="F180" s="51"/>
      <c r="G180" s="51"/>
      <c r="H180" s="51"/>
      <c r="I180" s="51"/>
      <c r="J180" s="51"/>
      <c r="K180" s="73"/>
      <c r="L180" s="34" t="s">
        <v>23</v>
      </c>
      <c r="M180" s="34" t="s">
        <v>31</v>
      </c>
      <c r="N180" s="102"/>
      <c r="O180" s="102"/>
      <c r="P180" s="102"/>
      <c r="Q180" s="103"/>
      <c r="R180" s="103"/>
      <c r="S180" s="103"/>
      <c r="T180" s="97"/>
    </row>
    <row r="181" spans="1:20" ht="90" customHeight="1">
      <c r="A181" s="276" t="s">
        <v>462</v>
      </c>
      <c r="B181" s="311">
        <v>2039</v>
      </c>
      <c r="C181" s="317"/>
      <c r="D181" s="315"/>
      <c r="E181" s="315"/>
      <c r="F181" s="315"/>
      <c r="G181" s="315"/>
      <c r="H181" s="315"/>
      <c r="I181" s="315"/>
      <c r="J181" s="315"/>
      <c r="K181" s="315"/>
      <c r="L181" s="51"/>
      <c r="M181" s="51"/>
      <c r="N181" s="99">
        <f t="shared" ref="N181" si="170">SUM(N182:N187)</f>
        <v>0</v>
      </c>
      <c r="O181" s="99">
        <f t="shared" ref="O181:S181" si="171">SUM(O182:O187)</f>
        <v>0</v>
      </c>
      <c r="P181" s="99">
        <f t="shared" si="171"/>
        <v>0</v>
      </c>
      <c r="Q181" s="99">
        <f t="shared" si="171"/>
        <v>0</v>
      </c>
      <c r="R181" s="99">
        <f t="shared" si="171"/>
        <v>0</v>
      </c>
      <c r="S181" s="99">
        <f t="shared" si="171"/>
        <v>0</v>
      </c>
      <c r="T181" s="97"/>
    </row>
    <row r="182" spans="1:20">
      <c r="A182" s="276"/>
      <c r="B182" s="311"/>
      <c r="C182" s="317"/>
      <c r="D182" s="315"/>
      <c r="E182" s="315"/>
      <c r="F182" s="315"/>
      <c r="G182" s="315"/>
      <c r="H182" s="315"/>
      <c r="I182" s="315"/>
      <c r="J182" s="315"/>
      <c r="K182" s="315"/>
      <c r="L182" s="34" t="s">
        <v>21</v>
      </c>
      <c r="M182" s="34" t="s">
        <v>29</v>
      </c>
      <c r="N182" s="102"/>
      <c r="O182" s="102"/>
      <c r="P182" s="102"/>
      <c r="Q182" s="103"/>
      <c r="R182" s="103"/>
      <c r="S182" s="103"/>
      <c r="T182" s="97"/>
    </row>
    <row r="183" spans="1:20">
      <c r="A183" s="276"/>
      <c r="B183" s="311"/>
      <c r="C183" s="317"/>
      <c r="D183" s="315"/>
      <c r="E183" s="315"/>
      <c r="F183" s="315"/>
      <c r="G183" s="315"/>
      <c r="H183" s="315"/>
      <c r="I183" s="315"/>
      <c r="J183" s="315"/>
      <c r="K183" s="315"/>
      <c r="L183" s="34" t="s">
        <v>24</v>
      </c>
      <c r="M183" s="34" t="s">
        <v>34</v>
      </c>
      <c r="N183" s="102"/>
      <c r="O183" s="102"/>
      <c r="P183" s="102"/>
      <c r="Q183" s="103"/>
      <c r="R183" s="103"/>
      <c r="S183" s="103"/>
      <c r="T183" s="97"/>
    </row>
    <row r="184" spans="1:20">
      <c r="A184" s="276"/>
      <c r="B184" s="311"/>
      <c r="C184" s="317"/>
      <c r="D184" s="315"/>
      <c r="E184" s="315"/>
      <c r="F184" s="315"/>
      <c r="G184" s="315"/>
      <c r="H184" s="315"/>
      <c r="I184" s="315"/>
      <c r="J184" s="315"/>
      <c r="K184" s="315"/>
      <c r="L184" s="34" t="s">
        <v>27</v>
      </c>
      <c r="M184" s="34" t="s">
        <v>27</v>
      </c>
      <c r="N184" s="102"/>
      <c r="O184" s="102"/>
      <c r="P184" s="102"/>
      <c r="Q184" s="103"/>
      <c r="R184" s="103"/>
      <c r="S184" s="103"/>
      <c r="T184" s="97"/>
    </row>
    <row r="185" spans="1:20">
      <c r="A185" s="276"/>
      <c r="B185" s="311"/>
      <c r="C185" s="317"/>
      <c r="D185" s="315"/>
      <c r="E185" s="315"/>
      <c r="F185" s="315"/>
      <c r="G185" s="315"/>
      <c r="H185" s="315"/>
      <c r="I185" s="315"/>
      <c r="J185" s="315"/>
      <c r="K185" s="315"/>
      <c r="L185" s="34" t="s">
        <v>33</v>
      </c>
      <c r="M185" s="34" t="s">
        <v>21</v>
      </c>
      <c r="N185" s="102"/>
      <c r="O185" s="102"/>
      <c r="P185" s="102"/>
      <c r="Q185" s="103"/>
      <c r="R185" s="103"/>
      <c r="S185" s="103"/>
      <c r="T185" s="97"/>
    </row>
    <row r="186" spans="1:20">
      <c r="A186" s="276"/>
      <c r="B186" s="311"/>
      <c r="C186" s="317"/>
      <c r="D186" s="315"/>
      <c r="E186" s="315"/>
      <c r="F186" s="315"/>
      <c r="G186" s="315"/>
      <c r="H186" s="315"/>
      <c r="I186" s="315"/>
      <c r="J186" s="315"/>
      <c r="K186" s="315"/>
      <c r="L186" s="34" t="s">
        <v>33</v>
      </c>
      <c r="M186" s="34" t="s">
        <v>24</v>
      </c>
      <c r="N186" s="102"/>
      <c r="O186" s="102"/>
      <c r="P186" s="102"/>
      <c r="Q186" s="103"/>
      <c r="R186" s="103"/>
      <c r="S186" s="103"/>
      <c r="T186" s="97"/>
    </row>
    <row r="187" spans="1:20">
      <c r="A187" s="276"/>
      <c r="B187" s="311"/>
      <c r="C187" s="317"/>
      <c r="D187" s="315"/>
      <c r="E187" s="315"/>
      <c r="F187" s="315"/>
      <c r="G187" s="315"/>
      <c r="H187" s="315"/>
      <c r="I187" s="315"/>
      <c r="J187" s="315"/>
      <c r="K187" s="315"/>
      <c r="L187" s="34" t="s">
        <v>28</v>
      </c>
      <c r="M187" s="34" t="s">
        <v>22</v>
      </c>
      <c r="N187" s="102"/>
      <c r="O187" s="102"/>
      <c r="P187" s="102"/>
      <c r="Q187" s="103"/>
      <c r="R187" s="103"/>
      <c r="S187" s="103"/>
      <c r="T187" s="97"/>
    </row>
    <row r="188" spans="1:20" ht="39" customHeight="1">
      <c r="A188" s="276" t="s">
        <v>402</v>
      </c>
      <c r="B188" s="311">
        <v>2040</v>
      </c>
      <c r="C188" s="317"/>
      <c r="D188" s="315"/>
      <c r="E188" s="315"/>
      <c r="F188" s="315"/>
      <c r="G188" s="315"/>
      <c r="H188" s="315"/>
      <c r="I188" s="315"/>
      <c r="J188" s="315"/>
      <c r="K188" s="315"/>
      <c r="L188" s="51"/>
      <c r="M188" s="51"/>
      <c r="N188" s="99">
        <f t="shared" ref="N188" si="172">SUM(N189:N192)</f>
        <v>0</v>
      </c>
      <c r="O188" s="99">
        <f t="shared" ref="O188:S188" si="173">SUM(O189:O192)</f>
        <v>0</v>
      </c>
      <c r="P188" s="99">
        <f t="shared" si="173"/>
        <v>0</v>
      </c>
      <c r="Q188" s="99">
        <f t="shared" si="173"/>
        <v>0</v>
      </c>
      <c r="R188" s="99">
        <f t="shared" si="173"/>
        <v>0</v>
      </c>
      <c r="S188" s="99">
        <f t="shared" si="173"/>
        <v>0</v>
      </c>
      <c r="T188" s="97"/>
    </row>
    <row r="189" spans="1:20">
      <c r="A189" s="276"/>
      <c r="B189" s="311"/>
      <c r="C189" s="317"/>
      <c r="D189" s="315"/>
      <c r="E189" s="315"/>
      <c r="F189" s="315"/>
      <c r="G189" s="315"/>
      <c r="H189" s="315"/>
      <c r="I189" s="315"/>
      <c r="J189" s="315"/>
      <c r="K189" s="315"/>
      <c r="L189" s="34" t="s">
        <v>21</v>
      </c>
      <c r="M189" s="34" t="s">
        <v>29</v>
      </c>
      <c r="N189" s="102"/>
      <c r="O189" s="102"/>
      <c r="P189" s="102"/>
      <c r="Q189" s="103"/>
      <c r="R189" s="103"/>
      <c r="S189" s="103"/>
      <c r="T189" s="97"/>
    </row>
    <row r="190" spans="1:20">
      <c r="A190" s="276"/>
      <c r="B190" s="311"/>
      <c r="C190" s="317"/>
      <c r="D190" s="315"/>
      <c r="E190" s="315"/>
      <c r="F190" s="315"/>
      <c r="G190" s="315"/>
      <c r="H190" s="315"/>
      <c r="I190" s="315"/>
      <c r="J190" s="315"/>
      <c r="K190" s="315"/>
      <c r="L190" s="34" t="s">
        <v>27</v>
      </c>
      <c r="M190" s="34" t="s">
        <v>27</v>
      </c>
      <c r="N190" s="102"/>
      <c r="O190" s="102"/>
      <c r="P190" s="102"/>
      <c r="Q190" s="103"/>
      <c r="R190" s="103"/>
      <c r="S190" s="103"/>
      <c r="T190" s="97"/>
    </row>
    <row r="191" spans="1:20">
      <c r="A191" s="276"/>
      <c r="B191" s="311"/>
      <c r="C191" s="317"/>
      <c r="D191" s="315"/>
      <c r="E191" s="315"/>
      <c r="F191" s="315"/>
      <c r="G191" s="315"/>
      <c r="H191" s="315"/>
      <c r="I191" s="315"/>
      <c r="J191" s="315"/>
      <c r="K191" s="315"/>
      <c r="L191" s="34" t="s">
        <v>27</v>
      </c>
      <c r="M191" s="34" t="s">
        <v>30</v>
      </c>
      <c r="N191" s="102"/>
      <c r="O191" s="102"/>
      <c r="P191" s="102"/>
      <c r="Q191" s="103"/>
      <c r="R191" s="103"/>
      <c r="S191" s="103"/>
      <c r="T191" s="97"/>
    </row>
    <row r="192" spans="1:20">
      <c r="A192" s="276"/>
      <c r="B192" s="311"/>
      <c r="C192" s="317"/>
      <c r="D192" s="315"/>
      <c r="E192" s="315"/>
      <c r="F192" s="315"/>
      <c r="G192" s="315"/>
      <c r="H192" s="315"/>
      <c r="I192" s="315"/>
      <c r="J192" s="315"/>
      <c r="K192" s="315"/>
      <c r="L192" s="34" t="s">
        <v>33</v>
      </c>
      <c r="M192" s="34" t="s">
        <v>21</v>
      </c>
      <c r="N192" s="102"/>
      <c r="O192" s="102"/>
      <c r="P192" s="102"/>
      <c r="Q192" s="103"/>
      <c r="R192" s="103"/>
      <c r="S192" s="103"/>
      <c r="T192" s="97"/>
    </row>
    <row r="193" spans="1:20" ht="117" customHeight="1">
      <c r="A193" s="54" t="s">
        <v>463</v>
      </c>
      <c r="B193" s="45">
        <v>2041</v>
      </c>
      <c r="C193" s="50"/>
      <c r="D193" s="51"/>
      <c r="E193" s="51"/>
      <c r="F193" s="51"/>
      <c r="G193" s="51"/>
      <c r="H193" s="51"/>
      <c r="I193" s="51"/>
      <c r="J193" s="51"/>
      <c r="K193" s="51"/>
      <c r="L193" s="51"/>
      <c r="M193" s="51"/>
      <c r="N193" s="104">
        <v>0</v>
      </c>
      <c r="O193" s="104">
        <v>0</v>
      </c>
      <c r="P193" s="104">
        <v>0</v>
      </c>
      <c r="Q193" s="104">
        <v>0</v>
      </c>
      <c r="R193" s="104">
        <v>0</v>
      </c>
      <c r="S193" s="104">
        <v>0</v>
      </c>
      <c r="T193" s="97"/>
    </row>
    <row r="194" spans="1:20" ht="45.75" customHeight="1">
      <c r="A194" s="54" t="s">
        <v>404</v>
      </c>
      <c r="B194" s="45">
        <v>2042</v>
      </c>
      <c r="C194" s="50"/>
      <c r="D194" s="51"/>
      <c r="E194" s="51"/>
      <c r="F194" s="51"/>
      <c r="G194" s="51"/>
      <c r="H194" s="51"/>
      <c r="I194" s="51"/>
      <c r="J194" s="51"/>
      <c r="K194" s="51"/>
      <c r="L194" s="51"/>
      <c r="M194" s="51"/>
      <c r="N194" s="104">
        <v>0</v>
      </c>
      <c r="O194" s="104">
        <v>0</v>
      </c>
      <c r="P194" s="104">
        <v>0</v>
      </c>
      <c r="Q194" s="104">
        <v>0</v>
      </c>
      <c r="R194" s="104">
        <v>0</v>
      </c>
      <c r="S194" s="104">
        <v>0</v>
      </c>
      <c r="T194" s="97"/>
    </row>
    <row r="195" spans="1:20" ht="22.5">
      <c r="A195" s="54" t="s">
        <v>405</v>
      </c>
      <c r="B195" s="45">
        <v>2043</v>
      </c>
      <c r="C195" s="50"/>
      <c r="D195" s="51"/>
      <c r="E195" s="51"/>
      <c r="F195" s="51"/>
      <c r="G195" s="51"/>
      <c r="H195" s="51"/>
      <c r="I195" s="51"/>
      <c r="J195" s="51"/>
      <c r="K195" s="51"/>
      <c r="L195" s="51"/>
      <c r="M195" s="51"/>
      <c r="N195" s="104">
        <v>0</v>
      </c>
      <c r="O195" s="104">
        <v>0</v>
      </c>
      <c r="P195" s="104">
        <v>0</v>
      </c>
      <c r="Q195" s="104">
        <v>0</v>
      </c>
      <c r="R195" s="104">
        <v>0</v>
      </c>
      <c r="S195" s="104">
        <v>0</v>
      </c>
      <c r="T195" s="97"/>
    </row>
    <row r="196" spans="1:20" ht="78.75">
      <c r="A196" s="54" t="s">
        <v>406</v>
      </c>
      <c r="B196" s="45">
        <v>2044</v>
      </c>
      <c r="C196" s="50"/>
      <c r="D196" s="51"/>
      <c r="E196" s="51"/>
      <c r="F196" s="51"/>
      <c r="G196" s="51"/>
      <c r="H196" s="51"/>
      <c r="I196" s="51"/>
      <c r="J196" s="51"/>
      <c r="K196" s="51"/>
      <c r="L196" s="51"/>
      <c r="M196" s="51"/>
      <c r="N196" s="104">
        <v>0</v>
      </c>
      <c r="O196" s="104">
        <v>0</v>
      </c>
      <c r="P196" s="104">
        <v>0</v>
      </c>
      <c r="Q196" s="104">
        <v>0</v>
      </c>
      <c r="R196" s="104">
        <v>0</v>
      </c>
      <c r="S196" s="104">
        <v>0</v>
      </c>
      <c r="T196" s="97"/>
    </row>
    <row r="197" spans="1:20" ht="24.75" customHeight="1">
      <c r="A197" s="54" t="s">
        <v>407</v>
      </c>
      <c r="B197" s="45">
        <v>2045</v>
      </c>
      <c r="C197" s="50"/>
      <c r="D197" s="51"/>
      <c r="E197" s="51"/>
      <c r="F197" s="51"/>
      <c r="G197" s="51"/>
      <c r="H197" s="51"/>
      <c r="I197" s="51"/>
      <c r="J197" s="51"/>
      <c r="K197" s="51"/>
      <c r="L197" s="51"/>
      <c r="M197" s="51"/>
      <c r="N197" s="104">
        <v>0</v>
      </c>
      <c r="O197" s="104">
        <v>0</v>
      </c>
      <c r="P197" s="104">
        <v>0</v>
      </c>
      <c r="Q197" s="104">
        <v>0</v>
      </c>
      <c r="R197" s="104">
        <v>0</v>
      </c>
      <c r="S197" s="104">
        <v>0</v>
      </c>
      <c r="T197" s="97"/>
    </row>
    <row r="198" spans="1:20" ht="60" customHeight="1">
      <c r="A198" s="54" t="s">
        <v>408</v>
      </c>
      <c r="B198" s="45">
        <v>2046</v>
      </c>
      <c r="C198" s="50"/>
      <c r="D198" s="51"/>
      <c r="E198" s="51"/>
      <c r="F198" s="51"/>
      <c r="G198" s="51"/>
      <c r="H198" s="51"/>
      <c r="I198" s="51"/>
      <c r="J198" s="51"/>
      <c r="K198" s="51"/>
      <c r="L198" s="51"/>
      <c r="M198" s="51"/>
      <c r="N198" s="104">
        <v>0</v>
      </c>
      <c r="O198" s="104">
        <v>0</v>
      </c>
      <c r="P198" s="104">
        <v>0</v>
      </c>
      <c r="Q198" s="104">
        <v>0</v>
      </c>
      <c r="R198" s="104">
        <v>0</v>
      </c>
      <c r="S198" s="104">
        <v>0</v>
      </c>
      <c r="T198" s="97"/>
    </row>
    <row r="199" spans="1:20" ht="84.75" customHeight="1">
      <c r="A199" s="113" t="s">
        <v>464</v>
      </c>
      <c r="B199" s="114">
        <v>2100</v>
      </c>
      <c r="C199" s="115" t="s">
        <v>20</v>
      </c>
      <c r="D199" s="115" t="s">
        <v>20</v>
      </c>
      <c r="E199" s="115" t="s">
        <v>20</v>
      </c>
      <c r="F199" s="115" t="s">
        <v>20</v>
      </c>
      <c r="G199" s="115" t="s">
        <v>20</v>
      </c>
      <c r="H199" s="115" t="s">
        <v>20</v>
      </c>
      <c r="I199" s="115" t="s">
        <v>20</v>
      </c>
      <c r="J199" s="115" t="s">
        <v>20</v>
      </c>
      <c r="K199" s="115" t="s">
        <v>20</v>
      </c>
      <c r="L199" s="51"/>
      <c r="M199" s="51"/>
      <c r="N199" s="111">
        <f>N200+N204+N205+N212+N213+N214+N215+N216+N217+N218+N219+N220+N221+N231+N243</f>
        <v>1225.5</v>
      </c>
      <c r="O199" s="111">
        <f>O200+O204+O205+O212+O213+O214+O215+O216+O217+O218+O231+O243</f>
        <v>1225.5</v>
      </c>
      <c r="P199" s="111">
        <f>P200+P204+P205+P212+P213+P214+P215+P216+P217+P218+P219+P220+P221+P231+P243</f>
        <v>70.8</v>
      </c>
      <c r="Q199" s="111">
        <f>Q200+Q204+Q205+Q212+Q213+Q214+Q215+Q216+Q217+Q218+Q231+Q243</f>
        <v>515</v>
      </c>
      <c r="R199" s="111">
        <f>R200+R204+R205+R212+R213+R214+R215+R216+R217+R218+R231+R243</f>
        <v>300</v>
      </c>
      <c r="S199" s="111">
        <f>S200+S204+S205+S212+S213+S214+S215+S216+S217+S218+S231+S243</f>
        <v>300</v>
      </c>
      <c r="T199" s="97"/>
    </row>
    <row r="200" spans="1:20" ht="39.75" customHeight="1">
      <c r="A200" s="54" t="s">
        <v>465</v>
      </c>
      <c r="B200" s="45">
        <v>2101</v>
      </c>
      <c r="C200" s="50"/>
      <c r="D200" s="51"/>
      <c r="E200" s="51"/>
      <c r="F200" s="51"/>
      <c r="G200" s="51"/>
      <c r="H200" s="51"/>
      <c r="I200" s="51"/>
      <c r="J200" s="51"/>
      <c r="K200" s="51"/>
      <c r="L200" s="51"/>
      <c r="M200" s="51"/>
      <c r="N200" s="104">
        <f t="shared" ref="N200" si="174">SUM(N201:N203)</f>
        <v>0</v>
      </c>
      <c r="O200" s="104">
        <f t="shared" ref="O200:S200" si="175">SUM(O201:O203)</f>
        <v>0</v>
      </c>
      <c r="P200" s="104">
        <f t="shared" si="175"/>
        <v>0</v>
      </c>
      <c r="Q200" s="104">
        <f t="shared" si="175"/>
        <v>0</v>
      </c>
      <c r="R200" s="104">
        <f t="shared" si="175"/>
        <v>0</v>
      </c>
      <c r="S200" s="104">
        <f t="shared" si="175"/>
        <v>0</v>
      </c>
      <c r="T200" s="97"/>
    </row>
    <row r="201" spans="1:20">
      <c r="A201" s="54"/>
      <c r="B201" s="45"/>
      <c r="C201" s="50"/>
      <c r="D201" s="51"/>
      <c r="E201" s="51"/>
      <c r="F201" s="51"/>
      <c r="G201" s="51"/>
      <c r="H201" s="51"/>
      <c r="I201" s="51"/>
      <c r="J201" s="51"/>
      <c r="K201" s="51"/>
      <c r="L201" s="110" t="s">
        <v>21</v>
      </c>
      <c r="M201" s="110" t="s">
        <v>22</v>
      </c>
      <c r="N201" s="104">
        <v>0</v>
      </c>
      <c r="O201" s="104">
        <v>0</v>
      </c>
      <c r="P201" s="104">
        <v>0</v>
      </c>
      <c r="Q201" s="104">
        <v>0</v>
      </c>
      <c r="R201" s="104">
        <v>0</v>
      </c>
      <c r="S201" s="104">
        <v>0</v>
      </c>
      <c r="T201" s="97"/>
    </row>
    <row r="202" spans="1:20">
      <c r="A202" s="54"/>
      <c r="B202" s="45"/>
      <c r="C202" s="50"/>
      <c r="D202" s="51"/>
      <c r="E202" s="51"/>
      <c r="F202" s="51"/>
      <c r="G202" s="51"/>
      <c r="H202" s="51"/>
      <c r="I202" s="51"/>
      <c r="J202" s="51"/>
      <c r="K202" s="51"/>
      <c r="L202" s="110" t="s">
        <v>21</v>
      </c>
      <c r="M202" s="110" t="s">
        <v>23</v>
      </c>
      <c r="N202" s="104">
        <v>0</v>
      </c>
      <c r="O202" s="104">
        <v>0</v>
      </c>
      <c r="P202" s="104">
        <v>0</v>
      </c>
      <c r="Q202" s="104">
        <v>0</v>
      </c>
      <c r="R202" s="104">
        <v>0</v>
      </c>
      <c r="S202" s="104">
        <v>0</v>
      </c>
      <c r="T202" s="97"/>
    </row>
    <row r="203" spans="1:20">
      <c r="A203" s="54"/>
      <c r="B203" s="45"/>
      <c r="C203" s="50"/>
      <c r="D203" s="51"/>
      <c r="E203" s="51"/>
      <c r="F203" s="51"/>
      <c r="G203" s="51"/>
      <c r="H203" s="51"/>
      <c r="I203" s="51"/>
      <c r="J203" s="51"/>
      <c r="K203" s="51"/>
      <c r="L203" s="110" t="s">
        <v>21</v>
      </c>
      <c r="M203" s="110" t="s">
        <v>29</v>
      </c>
      <c r="N203" s="104">
        <v>0</v>
      </c>
      <c r="O203" s="104">
        <v>0</v>
      </c>
      <c r="P203" s="104">
        <v>0</v>
      </c>
      <c r="Q203" s="104">
        <v>0</v>
      </c>
      <c r="R203" s="104">
        <v>0</v>
      </c>
      <c r="S203" s="104">
        <v>0</v>
      </c>
      <c r="T203" s="97"/>
    </row>
    <row r="204" spans="1:20" ht="22.5">
      <c r="A204" s="54" t="s">
        <v>410</v>
      </c>
      <c r="B204" s="45">
        <v>2102</v>
      </c>
      <c r="C204" s="50"/>
      <c r="D204" s="51"/>
      <c r="E204" s="51"/>
      <c r="F204" s="51"/>
      <c r="G204" s="51"/>
      <c r="H204" s="51"/>
      <c r="I204" s="51"/>
      <c r="J204" s="51"/>
      <c r="K204" s="51"/>
      <c r="L204" s="51"/>
      <c r="M204" s="51"/>
      <c r="N204" s="104">
        <v>0</v>
      </c>
      <c r="O204" s="104">
        <v>0</v>
      </c>
      <c r="P204" s="104">
        <v>0</v>
      </c>
      <c r="Q204" s="104">
        <v>0</v>
      </c>
      <c r="R204" s="104">
        <v>0</v>
      </c>
      <c r="S204" s="104">
        <v>0</v>
      </c>
      <c r="T204" s="97"/>
    </row>
    <row r="205" spans="1:20" ht="101.25" customHeight="1">
      <c r="A205" s="276" t="s">
        <v>191</v>
      </c>
      <c r="B205" s="311">
        <v>2103</v>
      </c>
      <c r="C205" s="317"/>
      <c r="D205" s="315"/>
      <c r="E205" s="315"/>
      <c r="F205" s="315"/>
      <c r="G205" s="315"/>
      <c r="H205" s="315"/>
      <c r="I205" s="315"/>
      <c r="J205" s="315"/>
      <c r="K205" s="315"/>
      <c r="L205" s="51"/>
      <c r="M205" s="51"/>
      <c r="N205" s="99">
        <f t="shared" ref="N205" si="176">SUM(N206:N211)</f>
        <v>0</v>
      </c>
      <c r="O205" s="99">
        <f t="shared" ref="O205:S205" si="177">SUM(O206:O211)</f>
        <v>0</v>
      </c>
      <c r="P205" s="99">
        <f t="shared" si="177"/>
        <v>0</v>
      </c>
      <c r="Q205" s="99">
        <f t="shared" si="177"/>
        <v>0</v>
      </c>
      <c r="R205" s="99">
        <f t="shared" si="177"/>
        <v>0</v>
      </c>
      <c r="S205" s="99">
        <f t="shared" si="177"/>
        <v>0</v>
      </c>
      <c r="T205" s="97"/>
    </row>
    <row r="206" spans="1:20">
      <c r="A206" s="276"/>
      <c r="B206" s="311"/>
      <c r="C206" s="317"/>
      <c r="D206" s="315"/>
      <c r="E206" s="315"/>
      <c r="F206" s="315"/>
      <c r="G206" s="315"/>
      <c r="H206" s="315"/>
      <c r="I206" s="315"/>
      <c r="J206" s="315"/>
      <c r="K206" s="315"/>
      <c r="L206" s="34" t="s">
        <v>21</v>
      </c>
      <c r="M206" s="34" t="s">
        <v>29</v>
      </c>
      <c r="N206" s="102"/>
      <c r="O206" s="102"/>
      <c r="P206" s="102"/>
      <c r="Q206" s="103"/>
      <c r="R206" s="103"/>
      <c r="S206" s="103"/>
      <c r="T206" s="97"/>
    </row>
    <row r="207" spans="1:20">
      <c r="A207" s="276"/>
      <c r="B207" s="311"/>
      <c r="C207" s="317"/>
      <c r="D207" s="315"/>
      <c r="E207" s="315"/>
      <c r="F207" s="315"/>
      <c r="G207" s="315"/>
      <c r="H207" s="315"/>
      <c r="I207" s="315"/>
      <c r="J207" s="315"/>
      <c r="K207" s="315"/>
      <c r="L207" s="34" t="s">
        <v>25</v>
      </c>
      <c r="M207" s="34" t="s">
        <v>23</v>
      </c>
      <c r="N207" s="102"/>
      <c r="O207" s="102"/>
      <c r="P207" s="102"/>
      <c r="Q207" s="103"/>
      <c r="R207" s="103"/>
      <c r="S207" s="103"/>
      <c r="T207" s="97"/>
    </row>
    <row r="208" spans="1:20">
      <c r="A208" s="276"/>
      <c r="B208" s="311"/>
      <c r="C208" s="317"/>
      <c r="D208" s="315"/>
      <c r="E208" s="315"/>
      <c r="F208" s="315"/>
      <c r="G208" s="315"/>
      <c r="H208" s="315"/>
      <c r="I208" s="315"/>
      <c r="J208" s="315"/>
      <c r="K208" s="315"/>
      <c r="L208" s="34" t="s">
        <v>24</v>
      </c>
      <c r="M208" s="34" t="s">
        <v>33</v>
      </c>
      <c r="N208" s="102"/>
      <c r="O208" s="102"/>
      <c r="P208" s="102"/>
      <c r="Q208" s="103"/>
      <c r="R208" s="103"/>
      <c r="S208" s="103"/>
      <c r="T208" s="97"/>
    </row>
    <row r="209" spans="1:20">
      <c r="A209" s="276"/>
      <c r="B209" s="311"/>
      <c r="C209" s="317"/>
      <c r="D209" s="315"/>
      <c r="E209" s="315"/>
      <c r="F209" s="315"/>
      <c r="G209" s="315"/>
      <c r="H209" s="315"/>
      <c r="I209" s="315"/>
      <c r="J209" s="315"/>
      <c r="K209" s="315"/>
      <c r="L209" s="34" t="s">
        <v>24</v>
      </c>
      <c r="M209" s="34" t="s">
        <v>30</v>
      </c>
      <c r="N209" s="102"/>
      <c r="O209" s="102"/>
      <c r="P209" s="102"/>
      <c r="Q209" s="103"/>
      <c r="R209" s="103"/>
      <c r="S209" s="103"/>
      <c r="T209" s="97"/>
    </row>
    <row r="210" spans="1:20">
      <c r="A210" s="276"/>
      <c r="B210" s="311"/>
      <c r="C210" s="317"/>
      <c r="D210" s="315"/>
      <c r="E210" s="315"/>
      <c r="F210" s="315"/>
      <c r="G210" s="315"/>
      <c r="H210" s="315"/>
      <c r="I210" s="315"/>
      <c r="J210" s="315"/>
      <c r="K210" s="315"/>
      <c r="L210" s="34" t="s">
        <v>24</v>
      </c>
      <c r="M210" s="34" t="s">
        <v>34</v>
      </c>
      <c r="N210" s="102"/>
      <c r="O210" s="102"/>
      <c r="P210" s="102"/>
      <c r="Q210" s="103"/>
      <c r="R210" s="103"/>
      <c r="S210" s="103"/>
      <c r="T210" s="97"/>
    </row>
    <row r="211" spans="1:20">
      <c r="A211" s="276"/>
      <c r="B211" s="311"/>
      <c r="C211" s="317"/>
      <c r="D211" s="315"/>
      <c r="E211" s="315"/>
      <c r="F211" s="315"/>
      <c r="G211" s="315"/>
      <c r="H211" s="315"/>
      <c r="I211" s="315"/>
      <c r="J211" s="315"/>
      <c r="K211" s="315"/>
      <c r="L211" s="34" t="s">
        <v>25</v>
      </c>
      <c r="M211" s="34" t="s">
        <v>25</v>
      </c>
      <c r="N211" s="102"/>
      <c r="O211" s="102"/>
      <c r="P211" s="102"/>
      <c r="Q211" s="103"/>
      <c r="R211" s="103"/>
      <c r="S211" s="103"/>
      <c r="T211" s="97"/>
    </row>
    <row r="212" spans="1:20" ht="222" customHeight="1">
      <c r="A212" s="54" t="s">
        <v>412</v>
      </c>
      <c r="B212" s="45">
        <v>2104</v>
      </c>
      <c r="C212" s="50"/>
      <c r="D212" s="51"/>
      <c r="E212" s="51"/>
      <c r="F212" s="51"/>
      <c r="G212" s="51"/>
      <c r="H212" s="51"/>
      <c r="I212" s="51"/>
      <c r="J212" s="51"/>
      <c r="K212" s="51"/>
      <c r="L212" s="51"/>
      <c r="M212" s="51"/>
      <c r="N212" s="104">
        <v>0</v>
      </c>
      <c r="O212" s="104">
        <v>0</v>
      </c>
      <c r="P212" s="104">
        <v>0</v>
      </c>
      <c r="Q212" s="104">
        <v>0</v>
      </c>
      <c r="R212" s="104">
        <v>0</v>
      </c>
      <c r="S212" s="104">
        <v>0</v>
      </c>
      <c r="T212" s="97"/>
    </row>
    <row r="213" spans="1:20" ht="33.75">
      <c r="A213" s="54" t="s">
        <v>466</v>
      </c>
      <c r="B213" s="45">
        <v>2105</v>
      </c>
      <c r="C213" s="50"/>
      <c r="D213" s="51"/>
      <c r="E213" s="51"/>
      <c r="F213" s="51"/>
      <c r="G213" s="51"/>
      <c r="H213" s="51"/>
      <c r="I213" s="51"/>
      <c r="J213" s="51"/>
      <c r="K213" s="51"/>
      <c r="L213" s="51"/>
      <c r="M213" s="51"/>
      <c r="N213" s="104">
        <v>0</v>
      </c>
      <c r="O213" s="104">
        <v>0</v>
      </c>
      <c r="P213" s="104">
        <v>0</v>
      </c>
      <c r="Q213" s="104">
        <v>0</v>
      </c>
      <c r="R213" s="104">
        <v>0</v>
      </c>
      <c r="S213" s="104">
        <v>0</v>
      </c>
      <c r="T213" s="97"/>
    </row>
    <row r="214" spans="1:20" ht="48.75" customHeight="1">
      <c r="A214" s="54" t="s">
        <v>414</v>
      </c>
      <c r="B214" s="45">
        <v>2106</v>
      </c>
      <c r="C214" s="50"/>
      <c r="D214" s="51"/>
      <c r="E214" s="51"/>
      <c r="F214" s="51"/>
      <c r="G214" s="51"/>
      <c r="H214" s="51"/>
      <c r="I214" s="51"/>
      <c r="J214" s="51"/>
      <c r="K214" s="51"/>
      <c r="L214" s="51"/>
      <c r="M214" s="51"/>
      <c r="N214" s="104"/>
      <c r="O214" s="104"/>
      <c r="P214" s="104"/>
      <c r="Q214" s="104"/>
      <c r="R214" s="104"/>
      <c r="S214" s="104"/>
      <c r="T214" s="97"/>
    </row>
    <row r="215" spans="1:20" ht="43.5" customHeight="1">
      <c r="A215" s="54" t="s">
        <v>197</v>
      </c>
      <c r="B215" s="45">
        <v>2107</v>
      </c>
      <c r="C215" s="50"/>
      <c r="D215" s="51"/>
      <c r="E215" s="51"/>
      <c r="F215" s="51"/>
      <c r="G215" s="51"/>
      <c r="H215" s="51"/>
      <c r="I215" s="51"/>
      <c r="J215" s="51"/>
      <c r="K215" s="51"/>
      <c r="L215" s="51"/>
      <c r="M215" s="51"/>
      <c r="N215" s="104">
        <v>0</v>
      </c>
      <c r="O215" s="104">
        <v>0</v>
      </c>
      <c r="P215" s="104">
        <v>0</v>
      </c>
      <c r="Q215" s="104">
        <v>0</v>
      </c>
      <c r="R215" s="104">
        <v>0</v>
      </c>
      <c r="S215" s="104">
        <v>0</v>
      </c>
      <c r="T215" s="97"/>
    </row>
    <row r="216" spans="1:20" ht="117" customHeight="1">
      <c r="A216" s="54" t="s">
        <v>467</v>
      </c>
      <c r="B216" s="45">
        <v>2108</v>
      </c>
      <c r="C216" s="50"/>
      <c r="D216" s="51"/>
      <c r="E216" s="51"/>
      <c r="F216" s="51"/>
      <c r="G216" s="51"/>
      <c r="H216" s="51"/>
      <c r="I216" s="51"/>
      <c r="J216" s="51"/>
      <c r="K216" s="51"/>
      <c r="L216" s="34" t="s">
        <v>21</v>
      </c>
      <c r="M216" s="34" t="s">
        <v>27</v>
      </c>
      <c r="N216" s="104"/>
      <c r="O216" s="104"/>
      <c r="P216" s="104"/>
      <c r="Q216" s="104"/>
      <c r="R216" s="104"/>
      <c r="S216" s="104"/>
      <c r="T216" s="97"/>
    </row>
    <row r="217" spans="1:20" ht="119.25" customHeight="1">
      <c r="A217" s="54" t="s">
        <v>199</v>
      </c>
      <c r="B217" s="45">
        <v>2109</v>
      </c>
      <c r="C217" s="50"/>
      <c r="D217" s="51"/>
      <c r="E217" s="51"/>
      <c r="F217" s="51"/>
      <c r="G217" s="51"/>
      <c r="H217" s="51"/>
      <c r="I217" s="51"/>
      <c r="J217" s="51"/>
      <c r="K217" s="51"/>
      <c r="L217" s="51"/>
      <c r="M217" s="51"/>
      <c r="N217" s="104">
        <v>0</v>
      </c>
      <c r="O217" s="104">
        <v>0</v>
      </c>
      <c r="P217" s="104">
        <v>0</v>
      </c>
      <c r="Q217" s="104">
        <v>0</v>
      </c>
      <c r="R217" s="104">
        <v>0</v>
      </c>
      <c r="S217" s="104">
        <v>0</v>
      </c>
      <c r="T217" s="97"/>
    </row>
    <row r="218" spans="1:20" ht="110.25" customHeight="1">
      <c r="A218" s="54" t="s">
        <v>468</v>
      </c>
      <c r="B218" s="45">
        <v>2110</v>
      </c>
      <c r="C218" s="50"/>
      <c r="D218" s="51"/>
      <c r="E218" s="51"/>
      <c r="F218" s="51"/>
      <c r="G218" s="51"/>
      <c r="H218" s="51"/>
      <c r="I218" s="51"/>
      <c r="J218" s="51"/>
      <c r="K218" s="51"/>
      <c r="L218" s="51"/>
      <c r="M218" s="51"/>
      <c r="N218" s="104">
        <v>0</v>
      </c>
      <c r="O218" s="104">
        <v>0</v>
      </c>
      <c r="P218" s="104">
        <v>0</v>
      </c>
      <c r="Q218" s="104">
        <v>0</v>
      </c>
      <c r="R218" s="104">
        <v>0</v>
      </c>
      <c r="S218" s="104">
        <v>0</v>
      </c>
      <c r="T218" s="97"/>
    </row>
    <row r="219" spans="1:20" ht="123.75">
      <c r="A219" s="54" t="s">
        <v>469</v>
      </c>
      <c r="B219" s="45">
        <v>2111</v>
      </c>
      <c r="C219" s="50"/>
      <c r="D219" s="51"/>
      <c r="E219" s="51"/>
      <c r="F219" s="51"/>
      <c r="G219" s="51"/>
      <c r="H219" s="51"/>
      <c r="I219" s="51"/>
      <c r="J219" s="51"/>
      <c r="K219" s="51"/>
      <c r="L219" s="34" t="s">
        <v>34</v>
      </c>
      <c r="M219" s="34" t="s">
        <v>22</v>
      </c>
      <c r="N219" s="104">
        <v>0</v>
      </c>
      <c r="O219" s="104">
        <v>0</v>
      </c>
      <c r="P219" s="104">
        <v>0</v>
      </c>
      <c r="Q219" s="104">
        <v>0</v>
      </c>
      <c r="R219" s="104">
        <v>0</v>
      </c>
      <c r="S219" s="104">
        <v>0</v>
      </c>
      <c r="T219" s="97"/>
    </row>
    <row r="220" spans="1:20" ht="43.5" customHeight="1">
      <c r="A220" s="54" t="s">
        <v>470</v>
      </c>
      <c r="B220" s="45">
        <v>2112</v>
      </c>
      <c r="C220" s="50"/>
      <c r="D220" s="51"/>
      <c r="E220" s="51"/>
      <c r="F220" s="51"/>
      <c r="G220" s="51"/>
      <c r="H220" s="51"/>
      <c r="I220" s="51"/>
      <c r="J220" s="51"/>
      <c r="K220" s="51"/>
      <c r="L220" s="51"/>
      <c r="M220" s="51"/>
      <c r="N220" s="104">
        <v>0</v>
      </c>
      <c r="O220" s="104">
        <v>0</v>
      </c>
      <c r="P220" s="104">
        <v>0</v>
      </c>
      <c r="Q220" s="104">
        <v>0</v>
      </c>
      <c r="R220" s="104">
        <v>0</v>
      </c>
      <c r="S220" s="104">
        <v>0</v>
      </c>
      <c r="T220" s="97"/>
    </row>
    <row r="221" spans="1:20" ht="157.5" customHeight="1">
      <c r="A221" s="276" t="s">
        <v>471</v>
      </c>
      <c r="B221" s="311">
        <v>2113</v>
      </c>
      <c r="C221" s="317"/>
      <c r="D221" s="315"/>
      <c r="E221" s="315"/>
      <c r="F221" s="315"/>
      <c r="G221" s="315"/>
      <c r="H221" s="315"/>
      <c r="I221" s="315"/>
      <c r="J221" s="315"/>
      <c r="K221" s="315"/>
      <c r="L221" s="51"/>
      <c r="M221" s="51"/>
      <c r="N221" s="116">
        <f t="shared" ref="N221" si="178">SUM(N222:N230)</f>
        <v>0</v>
      </c>
      <c r="O221" s="116">
        <f t="shared" ref="O221:S221" si="179">SUM(O222:O230)</f>
        <v>0</v>
      </c>
      <c r="P221" s="116">
        <f t="shared" si="179"/>
        <v>0</v>
      </c>
      <c r="Q221" s="116">
        <f t="shared" si="179"/>
        <v>0</v>
      </c>
      <c r="R221" s="116">
        <f t="shared" si="179"/>
        <v>0</v>
      </c>
      <c r="S221" s="116">
        <f t="shared" si="179"/>
        <v>0</v>
      </c>
      <c r="T221" s="97"/>
    </row>
    <row r="222" spans="1:20">
      <c r="A222" s="276"/>
      <c r="B222" s="311"/>
      <c r="C222" s="317"/>
      <c r="D222" s="315"/>
      <c r="E222" s="315"/>
      <c r="F222" s="315"/>
      <c r="G222" s="315"/>
      <c r="H222" s="315"/>
      <c r="I222" s="315"/>
      <c r="J222" s="315"/>
      <c r="K222" s="315"/>
      <c r="L222" s="34" t="s">
        <v>21</v>
      </c>
      <c r="M222" s="34" t="s">
        <v>24</v>
      </c>
      <c r="N222" s="102"/>
      <c r="O222" s="102"/>
      <c r="P222" s="102"/>
      <c r="Q222" s="103"/>
      <c r="R222" s="103"/>
      <c r="S222" s="103"/>
      <c r="T222" s="97"/>
    </row>
    <row r="223" spans="1:20">
      <c r="A223" s="276"/>
      <c r="B223" s="311"/>
      <c r="C223" s="317"/>
      <c r="D223" s="315"/>
      <c r="E223" s="315"/>
      <c r="F223" s="315"/>
      <c r="G223" s="315"/>
      <c r="H223" s="315"/>
      <c r="I223" s="315"/>
      <c r="J223" s="315"/>
      <c r="K223" s="315"/>
      <c r="L223" s="34" t="s">
        <v>21</v>
      </c>
      <c r="M223" s="34" t="s">
        <v>26</v>
      </c>
      <c r="N223" s="102"/>
      <c r="O223" s="102"/>
      <c r="P223" s="102"/>
      <c r="Q223" s="103"/>
      <c r="R223" s="103"/>
      <c r="S223" s="103"/>
      <c r="T223" s="97"/>
    </row>
    <row r="224" spans="1:20">
      <c r="A224" s="276"/>
      <c r="B224" s="311"/>
      <c r="C224" s="317"/>
      <c r="D224" s="315"/>
      <c r="E224" s="315"/>
      <c r="F224" s="315"/>
      <c r="G224" s="315"/>
      <c r="H224" s="315"/>
      <c r="I224" s="315"/>
      <c r="J224" s="315"/>
      <c r="K224" s="315"/>
      <c r="L224" s="34" t="s">
        <v>21</v>
      </c>
      <c r="M224" s="34" t="s">
        <v>29</v>
      </c>
      <c r="N224" s="102"/>
      <c r="O224" s="102"/>
      <c r="P224" s="102"/>
      <c r="Q224" s="103"/>
      <c r="R224" s="103"/>
      <c r="S224" s="103"/>
      <c r="T224" s="97"/>
    </row>
    <row r="225" spans="1:20">
      <c r="A225" s="276"/>
      <c r="B225" s="311"/>
      <c r="C225" s="317"/>
      <c r="D225" s="315"/>
      <c r="E225" s="315"/>
      <c r="F225" s="315"/>
      <c r="G225" s="315"/>
      <c r="H225" s="315"/>
      <c r="I225" s="315"/>
      <c r="J225" s="315"/>
      <c r="K225" s="315"/>
      <c r="L225" s="34" t="s">
        <v>24</v>
      </c>
      <c r="M225" s="34" t="s">
        <v>33</v>
      </c>
      <c r="N225" s="102"/>
      <c r="O225" s="102"/>
      <c r="P225" s="102"/>
      <c r="Q225" s="103"/>
      <c r="R225" s="103"/>
      <c r="S225" s="103"/>
      <c r="T225" s="97"/>
    </row>
    <row r="226" spans="1:20">
      <c r="A226" s="276"/>
      <c r="B226" s="311"/>
      <c r="C226" s="317"/>
      <c r="D226" s="315"/>
      <c r="E226" s="315"/>
      <c r="F226" s="315"/>
      <c r="G226" s="315"/>
      <c r="H226" s="315"/>
      <c r="I226" s="315"/>
      <c r="J226" s="315"/>
      <c r="K226" s="315"/>
      <c r="L226" s="34" t="s">
        <v>24</v>
      </c>
      <c r="M226" s="34" t="s">
        <v>34</v>
      </c>
      <c r="N226" s="102"/>
      <c r="O226" s="102"/>
      <c r="P226" s="102"/>
      <c r="Q226" s="103"/>
      <c r="R226" s="103"/>
      <c r="S226" s="103"/>
      <c r="T226" s="97"/>
    </row>
    <row r="227" spans="1:20">
      <c r="A227" s="276"/>
      <c r="B227" s="311"/>
      <c r="C227" s="317"/>
      <c r="D227" s="315"/>
      <c r="E227" s="315"/>
      <c r="F227" s="315"/>
      <c r="G227" s="315"/>
      <c r="H227" s="315"/>
      <c r="I227" s="315"/>
      <c r="J227" s="315"/>
      <c r="K227" s="315"/>
      <c r="L227" s="34" t="s">
        <v>25</v>
      </c>
      <c r="M227" s="34" t="s">
        <v>25</v>
      </c>
      <c r="N227" s="102"/>
      <c r="O227" s="102"/>
      <c r="P227" s="102"/>
      <c r="Q227" s="103"/>
      <c r="R227" s="103"/>
      <c r="S227" s="103"/>
      <c r="T227" s="97"/>
    </row>
    <row r="228" spans="1:20">
      <c r="A228" s="276"/>
      <c r="B228" s="311"/>
      <c r="C228" s="317"/>
      <c r="D228" s="315"/>
      <c r="E228" s="315"/>
      <c r="F228" s="315"/>
      <c r="G228" s="315"/>
      <c r="H228" s="315"/>
      <c r="I228" s="315"/>
      <c r="J228" s="315"/>
      <c r="K228" s="315"/>
      <c r="L228" s="34" t="s">
        <v>27</v>
      </c>
      <c r="M228" s="34" t="s">
        <v>25</v>
      </c>
      <c r="N228" s="102"/>
      <c r="O228" s="102"/>
      <c r="P228" s="102"/>
      <c r="Q228" s="103"/>
      <c r="R228" s="103"/>
      <c r="S228" s="103"/>
      <c r="T228" s="97"/>
    </row>
    <row r="229" spans="1:20">
      <c r="A229" s="276"/>
      <c r="B229" s="311"/>
      <c r="C229" s="317"/>
      <c r="D229" s="315"/>
      <c r="E229" s="315"/>
      <c r="F229" s="315"/>
      <c r="G229" s="315"/>
      <c r="H229" s="315"/>
      <c r="I229" s="315"/>
      <c r="J229" s="315"/>
      <c r="K229" s="315"/>
      <c r="L229" s="34" t="s">
        <v>27</v>
      </c>
      <c r="M229" s="34" t="s">
        <v>30</v>
      </c>
      <c r="N229" s="102"/>
      <c r="O229" s="102"/>
      <c r="P229" s="102"/>
      <c r="Q229" s="103"/>
      <c r="R229" s="103"/>
      <c r="S229" s="103"/>
      <c r="T229" s="97"/>
    </row>
    <row r="230" spans="1:20">
      <c r="A230" s="276"/>
      <c r="B230" s="311"/>
      <c r="C230" s="317"/>
      <c r="D230" s="315"/>
      <c r="E230" s="315"/>
      <c r="F230" s="315"/>
      <c r="G230" s="315"/>
      <c r="H230" s="315"/>
      <c r="I230" s="315"/>
      <c r="J230" s="315"/>
      <c r="K230" s="315"/>
      <c r="L230" s="34" t="s">
        <v>33</v>
      </c>
      <c r="M230" s="34" t="s">
        <v>24</v>
      </c>
      <c r="N230" s="102"/>
      <c r="O230" s="102"/>
      <c r="P230" s="102"/>
      <c r="Q230" s="103"/>
      <c r="R230" s="103"/>
      <c r="S230" s="103"/>
      <c r="T230" s="97"/>
    </row>
    <row r="231" spans="1:20" ht="135" customHeight="1">
      <c r="A231" s="276" t="s">
        <v>472</v>
      </c>
      <c r="B231" s="319">
        <v>2114</v>
      </c>
      <c r="C231" s="317"/>
      <c r="D231" s="353"/>
      <c r="E231" s="353"/>
      <c r="F231" s="353"/>
      <c r="G231" s="353"/>
      <c r="H231" s="353"/>
      <c r="I231" s="353"/>
      <c r="J231" s="353"/>
      <c r="K231" s="353"/>
      <c r="L231" s="51"/>
      <c r="M231" s="51"/>
      <c r="N231" s="106">
        <f t="shared" ref="N231" si="180">SUM(N232:N241)</f>
        <v>119.5</v>
      </c>
      <c r="O231" s="106">
        <f t="shared" ref="O231:S231" si="181">SUM(O232:O241)</f>
        <v>119.5</v>
      </c>
      <c r="P231" s="106">
        <f t="shared" si="181"/>
        <v>70.8</v>
      </c>
      <c r="Q231" s="106">
        <f t="shared" si="181"/>
        <v>515</v>
      </c>
      <c r="R231" s="106">
        <f t="shared" si="181"/>
        <v>300</v>
      </c>
      <c r="S231" s="106">
        <f t="shared" si="181"/>
        <v>300</v>
      </c>
      <c r="T231" s="97"/>
    </row>
    <row r="232" spans="1:20">
      <c r="A232" s="276"/>
      <c r="B232" s="319"/>
      <c r="C232" s="317"/>
      <c r="D232" s="353"/>
      <c r="E232" s="353"/>
      <c r="F232" s="353"/>
      <c r="G232" s="353"/>
      <c r="H232" s="353"/>
      <c r="I232" s="353"/>
      <c r="J232" s="353"/>
      <c r="K232" s="353"/>
      <c r="L232" s="34" t="s">
        <v>21</v>
      </c>
      <c r="M232" s="34" t="s">
        <v>29</v>
      </c>
      <c r="N232" s="105">
        <v>119.5</v>
      </c>
      <c r="O232" s="105">
        <v>119.5</v>
      </c>
      <c r="P232" s="105">
        <v>70.8</v>
      </c>
      <c r="Q232" s="140">
        <v>515</v>
      </c>
      <c r="R232" s="140">
        <v>300</v>
      </c>
      <c r="S232" s="140">
        <v>300</v>
      </c>
      <c r="T232" s="97"/>
    </row>
    <row r="233" spans="1:20">
      <c r="A233" s="276"/>
      <c r="B233" s="319"/>
      <c r="C233" s="317"/>
      <c r="D233" s="353"/>
      <c r="E233" s="353"/>
      <c r="F233" s="353"/>
      <c r="G233" s="353"/>
      <c r="H233" s="353"/>
      <c r="I233" s="353"/>
      <c r="J233" s="353"/>
      <c r="K233" s="353"/>
      <c r="L233" s="34" t="s">
        <v>23</v>
      </c>
      <c r="M233" s="34" t="s">
        <v>30</v>
      </c>
      <c r="N233" s="102"/>
      <c r="O233" s="102"/>
      <c r="P233" s="102"/>
      <c r="Q233" s="103"/>
      <c r="R233" s="103"/>
      <c r="S233" s="103"/>
      <c r="T233" s="97"/>
    </row>
    <row r="234" spans="1:20">
      <c r="A234" s="276"/>
      <c r="B234" s="319"/>
      <c r="C234" s="317"/>
      <c r="D234" s="353"/>
      <c r="E234" s="353"/>
      <c r="F234" s="353"/>
      <c r="G234" s="353"/>
      <c r="H234" s="353"/>
      <c r="I234" s="353"/>
      <c r="J234" s="353"/>
      <c r="K234" s="353"/>
      <c r="L234" s="34" t="s">
        <v>24</v>
      </c>
      <c r="M234" s="34" t="s">
        <v>34</v>
      </c>
      <c r="N234" s="102"/>
      <c r="O234" s="102"/>
      <c r="P234" s="102"/>
      <c r="Q234" s="103"/>
      <c r="R234" s="103"/>
      <c r="S234" s="103"/>
      <c r="T234" s="97"/>
    </row>
    <row r="235" spans="1:20">
      <c r="A235" s="276"/>
      <c r="B235" s="319"/>
      <c r="C235" s="317"/>
      <c r="D235" s="353"/>
      <c r="E235" s="353"/>
      <c r="F235" s="353"/>
      <c r="G235" s="353"/>
      <c r="H235" s="353"/>
      <c r="I235" s="353"/>
      <c r="J235" s="353"/>
      <c r="K235" s="353"/>
      <c r="L235" s="34" t="s">
        <v>25</v>
      </c>
      <c r="M235" s="34" t="s">
        <v>25</v>
      </c>
      <c r="N235" s="102"/>
      <c r="O235" s="102"/>
      <c r="P235" s="102"/>
      <c r="Q235" s="103"/>
      <c r="R235" s="103"/>
      <c r="S235" s="103"/>
      <c r="T235" s="97"/>
    </row>
    <row r="236" spans="1:20">
      <c r="A236" s="276"/>
      <c r="B236" s="319"/>
      <c r="C236" s="317"/>
      <c r="D236" s="353"/>
      <c r="E236" s="353"/>
      <c r="F236" s="353"/>
      <c r="G236" s="353"/>
      <c r="H236" s="353"/>
      <c r="I236" s="353"/>
      <c r="J236" s="353"/>
      <c r="K236" s="353"/>
      <c r="L236" s="34" t="s">
        <v>27</v>
      </c>
      <c r="M236" s="34" t="s">
        <v>21</v>
      </c>
      <c r="N236" s="102"/>
      <c r="O236" s="102"/>
      <c r="P236" s="102"/>
      <c r="Q236" s="103"/>
      <c r="R236" s="103"/>
      <c r="S236" s="103"/>
      <c r="T236" s="97"/>
    </row>
    <row r="237" spans="1:20">
      <c r="A237" s="276"/>
      <c r="B237" s="319"/>
      <c r="C237" s="317"/>
      <c r="D237" s="353"/>
      <c r="E237" s="353"/>
      <c r="F237" s="353"/>
      <c r="G237" s="353"/>
      <c r="H237" s="353"/>
      <c r="I237" s="353"/>
      <c r="J237" s="353"/>
      <c r="K237" s="353"/>
      <c r="L237" s="34" t="s">
        <v>27</v>
      </c>
      <c r="M237" s="34" t="s">
        <v>22</v>
      </c>
      <c r="N237" s="102"/>
      <c r="O237" s="102"/>
      <c r="P237" s="102"/>
      <c r="Q237" s="103"/>
      <c r="R237" s="103"/>
      <c r="S237" s="103"/>
      <c r="T237" s="97"/>
    </row>
    <row r="238" spans="1:20" ht="13.5" customHeight="1">
      <c r="A238" s="276"/>
      <c r="B238" s="319"/>
      <c r="C238" s="317"/>
      <c r="D238" s="353"/>
      <c r="E238" s="353"/>
      <c r="F238" s="353"/>
      <c r="G238" s="353"/>
      <c r="H238" s="353"/>
      <c r="I238" s="353"/>
      <c r="J238" s="353"/>
      <c r="K238" s="353"/>
      <c r="L238" s="34" t="s">
        <v>27</v>
      </c>
      <c r="M238" s="34" t="s">
        <v>23</v>
      </c>
      <c r="N238" s="102"/>
      <c r="O238" s="102"/>
      <c r="P238" s="102"/>
      <c r="Q238" s="103"/>
      <c r="R238" s="103"/>
      <c r="S238" s="103"/>
      <c r="T238" s="97"/>
    </row>
    <row r="239" spans="1:20">
      <c r="A239" s="276"/>
      <c r="B239" s="319"/>
      <c r="C239" s="317"/>
      <c r="D239" s="353"/>
      <c r="E239" s="353"/>
      <c r="F239" s="353"/>
      <c r="G239" s="353"/>
      <c r="H239" s="353"/>
      <c r="I239" s="353"/>
      <c r="J239" s="353"/>
      <c r="K239" s="353"/>
      <c r="L239" s="34" t="s">
        <v>27</v>
      </c>
      <c r="M239" s="34" t="s">
        <v>30</v>
      </c>
      <c r="N239" s="102"/>
      <c r="O239" s="102"/>
      <c r="P239" s="102"/>
      <c r="Q239" s="103"/>
      <c r="R239" s="103"/>
      <c r="S239" s="103"/>
      <c r="T239" s="97"/>
    </row>
    <row r="240" spans="1:20">
      <c r="A240" s="276"/>
      <c r="B240" s="319"/>
      <c r="C240" s="317"/>
      <c r="D240" s="353"/>
      <c r="E240" s="353"/>
      <c r="F240" s="353"/>
      <c r="G240" s="353"/>
      <c r="H240" s="353"/>
      <c r="I240" s="353"/>
      <c r="J240" s="353"/>
      <c r="K240" s="353"/>
      <c r="L240" s="34" t="s">
        <v>33</v>
      </c>
      <c r="M240" s="34" t="s">
        <v>21</v>
      </c>
      <c r="N240" s="102"/>
      <c r="O240" s="102"/>
      <c r="P240" s="102"/>
      <c r="Q240" s="103"/>
      <c r="R240" s="103"/>
      <c r="S240" s="103"/>
      <c r="T240" s="97"/>
    </row>
    <row r="241" spans="1:20">
      <c r="A241" s="276"/>
      <c r="B241" s="319"/>
      <c r="C241" s="317"/>
      <c r="D241" s="353"/>
      <c r="E241" s="353"/>
      <c r="F241" s="353"/>
      <c r="G241" s="353"/>
      <c r="H241" s="353"/>
      <c r="I241" s="353"/>
      <c r="J241" s="353"/>
      <c r="K241" s="353"/>
      <c r="L241" s="34" t="s">
        <v>28</v>
      </c>
      <c r="M241" s="34" t="s">
        <v>22</v>
      </c>
      <c r="N241" s="102"/>
      <c r="O241" s="102"/>
      <c r="P241" s="102"/>
      <c r="Q241" s="103"/>
      <c r="R241" s="103"/>
      <c r="S241" s="103"/>
      <c r="T241" s="97"/>
    </row>
    <row r="242" spans="1:20">
      <c r="A242" s="276"/>
      <c r="B242" s="319"/>
      <c r="C242" s="117"/>
      <c r="D242" s="353"/>
      <c r="E242" s="353"/>
      <c r="F242" s="353"/>
      <c r="G242" s="353"/>
      <c r="H242" s="353"/>
      <c r="I242" s="353"/>
      <c r="J242" s="353"/>
      <c r="K242" s="353"/>
      <c r="L242" s="34" t="s">
        <v>28</v>
      </c>
      <c r="M242" s="34" t="s">
        <v>23</v>
      </c>
      <c r="N242" s="102"/>
      <c r="O242" s="102"/>
      <c r="P242" s="102"/>
      <c r="Q242" s="103"/>
      <c r="R242" s="103"/>
      <c r="S242" s="103"/>
      <c r="T242" s="97"/>
    </row>
    <row r="243" spans="1:20" ht="30" customHeight="1">
      <c r="A243" s="88"/>
      <c r="B243" s="118"/>
      <c r="C243" s="117"/>
      <c r="D243" s="119"/>
      <c r="E243" s="119"/>
      <c r="F243" s="119"/>
      <c r="G243" s="119"/>
      <c r="H243" s="119"/>
      <c r="I243" s="119"/>
      <c r="J243" s="119"/>
      <c r="K243" s="119"/>
      <c r="L243" s="34"/>
      <c r="M243" s="34"/>
      <c r="N243" s="102">
        <f t="shared" ref="N243" si="182">SUM(N244:N270)</f>
        <v>1106</v>
      </c>
      <c r="O243" s="102">
        <f t="shared" ref="O243:S243" si="183">SUM(O244:O270)</f>
        <v>1106</v>
      </c>
      <c r="P243" s="102">
        <f t="shared" si="183"/>
        <v>0</v>
      </c>
      <c r="Q243" s="103">
        <f t="shared" si="183"/>
        <v>0</v>
      </c>
      <c r="R243" s="103">
        <f t="shared" si="183"/>
        <v>0</v>
      </c>
      <c r="S243" s="103">
        <f t="shared" si="183"/>
        <v>0</v>
      </c>
      <c r="T243" s="97"/>
    </row>
    <row r="244" spans="1:20" ht="14.25" customHeight="1">
      <c r="A244" s="318" t="s">
        <v>473</v>
      </c>
      <c r="B244" s="332">
        <v>2115</v>
      </c>
      <c r="C244" s="335"/>
      <c r="D244" s="352"/>
      <c r="E244" s="352"/>
      <c r="F244" s="352"/>
      <c r="G244" s="352"/>
      <c r="H244" s="352"/>
      <c r="I244" s="352"/>
      <c r="J244" s="352"/>
      <c r="K244" s="352"/>
      <c r="L244" s="34" t="s">
        <v>21</v>
      </c>
      <c r="M244" s="34" t="s">
        <v>23</v>
      </c>
      <c r="N244" s="102"/>
      <c r="O244" s="102"/>
      <c r="P244" s="102"/>
      <c r="Q244" s="103"/>
      <c r="R244" s="103"/>
      <c r="S244" s="103"/>
      <c r="T244" s="97"/>
    </row>
    <row r="245" spans="1:20" ht="14.25" customHeight="1">
      <c r="A245" s="318"/>
      <c r="B245" s="332"/>
      <c r="C245" s="335"/>
      <c r="D245" s="352"/>
      <c r="E245" s="352"/>
      <c r="F245" s="352"/>
      <c r="G245" s="352"/>
      <c r="H245" s="352"/>
      <c r="I245" s="352"/>
      <c r="J245" s="352"/>
      <c r="K245" s="352"/>
      <c r="L245" s="34" t="s">
        <v>21</v>
      </c>
      <c r="M245" s="34" t="s">
        <v>24</v>
      </c>
      <c r="N245" s="102"/>
      <c r="O245" s="102"/>
      <c r="P245" s="102"/>
      <c r="Q245" s="103"/>
      <c r="R245" s="103"/>
      <c r="S245" s="103"/>
      <c r="T245" s="97"/>
    </row>
    <row r="246" spans="1:20" ht="14.25" customHeight="1">
      <c r="A246" s="318"/>
      <c r="B246" s="332"/>
      <c r="C246" s="335"/>
      <c r="D246" s="352"/>
      <c r="E246" s="352"/>
      <c r="F246" s="352"/>
      <c r="G246" s="352"/>
      <c r="H246" s="352"/>
      <c r="I246" s="352"/>
      <c r="J246" s="352"/>
      <c r="K246" s="352"/>
      <c r="L246" s="34" t="s">
        <v>21</v>
      </c>
      <c r="M246" s="34" t="s">
        <v>26</v>
      </c>
      <c r="N246" s="102"/>
      <c r="O246" s="102"/>
      <c r="P246" s="102"/>
      <c r="Q246" s="103"/>
      <c r="R246" s="103"/>
      <c r="S246" s="103"/>
      <c r="T246" s="97"/>
    </row>
    <row r="247" spans="1:20" ht="14.25" customHeight="1">
      <c r="A247" s="318"/>
      <c r="B247" s="332"/>
      <c r="C247" s="335"/>
      <c r="D247" s="352"/>
      <c r="E247" s="352"/>
      <c r="F247" s="352"/>
      <c r="G247" s="352"/>
      <c r="H247" s="352"/>
      <c r="I247" s="352"/>
      <c r="J247" s="352"/>
      <c r="K247" s="352"/>
      <c r="L247" s="34" t="s">
        <v>21</v>
      </c>
      <c r="M247" s="34" t="s">
        <v>28</v>
      </c>
      <c r="N247" s="102"/>
      <c r="O247" s="102"/>
      <c r="P247" s="102"/>
      <c r="Q247" s="103"/>
      <c r="R247" s="103"/>
      <c r="S247" s="103"/>
      <c r="T247" s="97"/>
    </row>
    <row r="248" spans="1:20" ht="14.25" customHeight="1">
      <c r="A248" s="318"/>
      <c r="B248" s="332"/>
      <c r="C248" s="335"/>
      <c r="D248" s="352"/>
      <c r="E248" s="352"/>
      <c r="F248" s="352"/>
      <c r="G248" s="352"/>
      <c r="H248" s="352"/>
      <c r="I248" s="352"/>
      <c r="J248" s="352"/>
      <c r="K248" s="352"/>
      <c r="L248" s="34" t="s">
        <v>21</v>
      </c>
      <c r="M248" s="34" t="s">
        <v>29</v>
      </c>
      <c r="N248" s="102">
        <v>0</v>
      </c>
      <c r="O248" s="102"/>
      <c r="P248" s="102"/>
      <c r="Q248" s="140"/>
      <c r="R248" s="140"/>
      <c r="S248" s="140"/>
      <c r="T248" s="97"/>
    </row>
    <row r="249" spans="1:20" ht="14.25" customHeight="1">
      <c r="A249" s="318"/>
      <c r="B249" s="332"/>
      <c r="C249" s="335"/>
      <c r="D249" s="352"/>
      <c r="E249" s="352"/>
      <c r="F249" s="352"/>
      <c r="G249" s="352"/>
      <c r="H249" s="352"/>
      <c r="I249" s="352"/>
      <c r="J249" s="352"/>
      <c r="K249" s="352"/>
      <c r="L249" s="34" t="s">
        <v>22</v>
      </c>
      <c r="M249" s="34" t="s">
        <v>23</v>
      </c>
      <c r="N249" s="105">
        <v>1106</v>
      </c>
      <c r="O249" s="102">
        <v>1106</v>
      </c>
      <c r="P249" s="105"/>
      <c r="Q249" s="103"/>
      <c r="R249" s="103"/>
      <c r="S249" s="103"/>
      <c r="T249" s="97"/>
    </row>
    <row r="250" spans="1:20" ht="14.25" customHeight="1">
      <c r="A250" s="318"/>
      <c r="B250" s="332"/>
      <c r="C250" s="335"/>
      <c r="D250" s="352"/>
      <c r="E250" s="352"/>
      <c r="F250" s="352"/>
      <c r="G250" s="352"/>
      <c r="H250" s="352"/>
      <c r="I250" s="352"/>
      <c r="J250" s="352"/>
      <c r="K250" s="352"/>
      <c r="L250" s="34" t="s">
        <v>23</v>
      </c>
      <c r="M250" s="34" t="s">
        <v>24</v>
      </c>
      <c r="N250" s="102"/>
      <c r="O250" s="102"/>
      <c r="P250" s="102"/>
      <c r="Q250" s="103"/>
      <c r="R250" s="103"/>
      <c r="S250" s="103"/>
      <c r="T250" s="97"/>
    </row>
    <row r="251" spans="1:20" ht="14.25" customHeight="1">
      <c r="A251" s="318"/>
      <c r="B251" s="332"/>
      <c r="C251" s="335"/>
      <c r="D251" s="352"/>
      <c r="E251" s="352"/>
      <c r="F251" s="352"/>
      <c r="G251" s="352"/>
      <c r="H251" s="352"/>
      <c r="I251" s="352"/>
      <c r="J251" s="352"/>
      <c r="K251" s="352"/>
      <c r="L251" s="34" t="s">
        <v>24</v>
      </c>
      <c r="M251" s="34" t="s">
        <v>21</v>
      </c>
      <c r="N251" s="102"/>
      <c r="O251" s="102"/>
      <c r="P251" s="102"/>
      <c r="Q251" s="103"/>
      <c r="R251" s="103"/>
      <c r="S251" s="103"/>
      <c r="T251" s="97"/>
    </row>
    <row r="252" spans="1:20" ht="14.25" customHeight="1">
      <c r="A252" s="318"/>
      <c r="B252" s="332"/>
      <c r="C252" s="335"/>
      <c r="D252" s="352"/>
      <c r="E252" s="352"/>
      <c r="F252" s="352"/>
      <c r="G252" s="352"/>
      <c r="H252" s="352"/>
      <c r="I252" s="352"/>
      <c r="J252" s="352"/>
      <c r="K252" s="352"/>
      <c r="L252" s="34" t="s">
        <v>24</v>
      </c>
      <c r="M252" s="34" t="s">
        <v>33</v>
      </c>
      <c r="N252" s="102"/>
      <c r="O252" s="102"/>
      <c r="P252" s="102"/>
      <c r="Q252" s="103"/>
      <c r="R252" s="103"/>
      <c r="S252" s="103"/>
      <c r="T252" s="97"/>
    </row>
    <row r="253" spans="1:20" ht="14.25" customHeight="1">
      <c r="A253" s="318"/>
      <c r="B253" s="332"/>
      <c r="C253" s="335"/>
      <c r="D253" s="352"/>
      <c r="E253" s="352"/>
      <c r="F253" s="352"/>
      <c r="G253" s="352"/>
      <c r="H253" s="352"/>
      <c r="I253" s="352"/>
      <c r="J253" s="352"/>
      <c r="K253" s="352"/>
      <c r="L253" s="34" t="s">
        <v>24</v>
      </c>
      <c r="M253" s="34" t="s">
        <v>30</v>
      </c>
      <c r="N253" s="102"/>
      <c r="O253" s="102"/>
      <c r="P253" s="102"/>
      <c r="Q253" s="103"/>
      <c r="R253" s="103"/>
      <c r="S253" s="103"/>
      <c r="T253" s="97"/>
    </row>
    <row r="254" spans="1:20" ht="14.25" customHeight="1">
      <c r="A254" s="318"/>
      <c r="B254" s="332"/>
      <c r="C254" s="335"/>
      <c r="D254" s="352"/>
      <c r="E254" s="352"/>
      <c r="F254" s="352"/>
      <c r="G254" s="352"/>
      <c r="H254" s="352"/>
      <c r="I254" s="352"/>
      <c r="J254" s="352"/>
      <c r="K254" s="352"/>
      <c r="L254" s="34" t="s">
        <v>24</v>
      </c>
      <c r="M254" s="34" t="s">
        <v>31</v>
      </c>
      <c r="N254" s="102"/>
      <c r="O254" s="102"/>
      <c r="P254" s="102"/>
      <c r="Q254" s="103"/>
      <c r="R254" s="103"/>
      <c r="S254" s="103"/>
      <c r="T254" s="97"/>
    </row>
    <row r="255" spans="1:20" ht="14.25" customHeight="1">
      <c r="A255" s="318"/>
      <c r="B255" s="332"/>
      <c r="C255" s="335"/>
      <c r="D255" s="352"/>
      <c r="E255" s="352"/>
      <c r="F255" s="352"/>
      <c r="G255" s="352"/>
      <c r="H255" s="352"/>
      <c r="I255" s="352"/>
      <c r="J255" s="352"/>
      <c r="K255" s="352"/>
      <c r="L255" s="34" t="s">
        <v>24</v>
      </c>
      <c r="M255" s="34" t="s">
        <v>34</v>
      </c>
      <c r="N255" s="102"/>
      <c r="O255" s="102"/>
      <c r="P255" s="102"/>
      <c r="Q255" s="103"/>
      <c r="R255" s="103"/>
      <c r="S255" s="103"/>
      <c r="T255" s="97"/>
    </row>
    <row r="256" spans="1:20" ht="14.25" customHeight="1">
      <c r="A256" s="318"/>
      <c r="B256" s="332"/>
      <c r="C256" s="335"/>
      <c r="D256" s="352"/>
      <c r="E256" s="352"/>
      <c r="F256" s="352"/>
      <c r="G256" s="352"/>
      <c r="H256" s="352"/>
      <c r="I256" s="352"/>
      <c r="J256" s="352"/>
      <c r="K256" s="352"/>
      <c r="L256" s="34" t="s">
        <v>25</v>
      </c>
      <c r="M256" s="34" t="s">
        <v>21</v>
      </c>
      <c r="N256" s="102"/>
      <c r="O256" s="102"/>
      <c r="P256" s="102"/>
      <c r="Q256" s="103"/>
      <c r="R256" s="103"/>
      <c r="S256" s="103"/>
      <c r="T256" s="97"/>
    </row>
    <row r="257" spans="1:20" ht="14.25" customHeight="1">
      <c r="A257" s="318"/>
      <c r="B257" s="332"/>
      <c r="C257" s="335"/>
      <c r="D257" s="352"/>
      <c r="E257" s="352"/>
      <c r="F257" s="352"/>
      <c r="G257" s="352"/>
      <c r="H257" s="352"/>
      <c r="I257" s="352"/>
      <c r="J257" s="352"/>
      <c r="K257" s="352"/>
      <c r="L257" s="34" t="s">
        <v>25</v>
      </c>
      <c r="M257" s="34" t="s">
        <v>22</v>
      </c>
      <c r="N257" s="102"/>
      <c r="O257" s="102"/>
      <c r="P257" s="102"/>
      <c r="Q257" s="103"/>
      <c r="R257" s="103"/>
      <c r="S257" s="103"/>
      <c r="T257" s="97"/>
    </row>
    <row r="258" spans="1:20" ht="14.25" customHeight="1">
      <c r="A258" s="318"/>
      <c r="B258" s="332"/>
      <c r="C258" s="335"/>
      <c r="D258" s="352"/>
      <c r="E258" s="352"/>
      <c r="F258" s="352"/>
      <c r="G258" s="352"/>
      <c r="H258" s="352"/>
      <c r="I258" s="352"/>
      <c r="J258" s="352"/>
      <c r="K258" s="352"/>
      <c r="L258" s="34" t="s">
        <v>25</v>
      </c>
      <c r="M258" s="34" t="s">
        <v>23</v>
      </c>
      <c r="N258" s="102"/>
      <c r="O258" s="102"/>
      <c r="P258" s="102"/>
      <c r="Q258" s="103"/>
      <c r="R258" s="103"/>
      <c r="S258" s="103"/>
      <c r="T258" s="97"/>
    </row>
    <row r="259" spans="1:20" ht="14.25" customHeight="1">
      <c r="A259" s="318"/>
      <c r="B259" s="332"/>
      <c r="C259" s="335"/>
      <c r="D259" s="352"/>
      <c r="E259" s="352"/>
      <c r="F259" s="352"/>
      <c r="G259" s="352"/>
      <c r="H259" s="352"/>
      <c r="I259" s="352"/>
      <c r="J259" s="352"/>
      <c r="K259" s="352"/>
      <c r="L259" s="34" t="s">
        <v>25</v>
      </c>
      <c r="M259" s="34" t="s">
        <v>25</v>
      </c>
      <c r="N259" s="102"/>
      <c r="O259" s="102"/>
      <c r="P259" s="102"/>
      <c r="Q259" s="103"/>
      <c r="R259" s="103"/>
      <c r="S259" s="103"/>
      <c r="T259" s="97"/>
    </row>
    <row r="260" spans="1:20" ht="14.25" customHeight="1">
      <c r="A260" s="318"/>
      <c r="B260" s="332"/>
      <c r="C260" s="335"/>
      <c r="D260" s="352"/>
      <c r="E260" s="352"/>
      <c r="F260" s="352"/>
      <c r="G260" s="352"/>
      <c r="H260" s="352"/>
      <c r="I260" s="352"/>
      <c r="J260" s="352"/>
      <c r="K260" s="352"/>
      <c r="L260" s="34" t="s">
        <v>27</v>
      </c>
      <c r="M260" s="34" t="s">
        <v>21</v>
      </c>
      <c r="N260" s="102"/>
      <c r="O260" s="102"/>
      <c r="P260" s="102"/>
      <c r="Q260" s="103"/>
      <c r="R260" s="103"/>
      <c r="S260" s="103"/>
      <c r="T260" s="97"/>
    </row>
    <row r="261" spans="1:20" ht="14.25" customHeight="1">
      <c r="A261" s="318"/>
      <c r="B261" s="332"/>
      <c r="C261" s="335"/>
      <c r="D261" s="352"/>
      <c r="E261" s="352"/>
      <c r="F261" s="352"/>
      <c r="G261" s="352"/>
      <c r="H261" s="352"/>
      <c r="I261" s="352"/>
      <c r="J261" s="352"/>
      <c r="K261" s="352"/>
      <c r="L261" s="34" t="s">
        <v>27</v>
      </c>
      <c r="M261" s="34" t="s">
        <v>22</v>
      </c>
      <c r="N261" s="102"/>
      <c r="O261" s="102"/>
      <c r="P261" s="102"/>
      <c r="Q261" s="103"/>
      <c r="R261" s="103"/>
      <c r="S261" s="103"/>
      <c r="T261" s="97"/>
    </row>
    <row r="262" spans="1:20" ht="14.25" customHeight="1">
      <c r="A262" s="318"/>
      <c r="B262" s="332"/>
      <c r="C262" s="335"/>
      <c r="D262" s="352"/>
      <c r="E262" s="352"/>
      <c r="F262" s="352"/>
      <c r="G262" s="352"/>
      <c r="H262" s="352"/>
      <c r="I262" s="352"/>
      <c r="J262" s="352"/>
      <c r="K262" s="352"/>
      <c r="L262" s="34" t="s">
        <v>27</v>
      </c>
      <c r="M262" s="34" t="s">
        <v>23</v>
      </c>
      <c r="N262" s="102"/>
      <c r="O262" s="102"/>
      <c r="P262" s="102"/>
      <c r="Q262" s="103"/>
      <c r="R262" s="103"/>
      <c r="S262" s="103"/>
      <c r="T262" s="97"/>
    </row>
    <row r="263" spans="1:20" ht="14.25" customHeight="1">
      <c r="A263" s="318"/>
      <c r="B263" s="332"/>
      <c r="C263" s="335"/>
      <c r="D263" s="352"/>
      <c r="E263" s="352"/>
      <c r="F263" s="352"/>
      <c r="G263" s="352"/>
      <c r="H263" s="352"/>
      <c r="I263" s="352"/>
      <c r="J263" s="352"/>
      <c r="K263" s="352"/>
      <c r="L263" s="34" t="s">
        <v>27</v>
      </c>
      <c r="M263" s="34" t="s">
        <v>27</v>
      </c>
      <c r="N263" s="102"/>
      <c r="O263" s="102"/>
      <c r="P263" s="102"/>
      <c r="Q263" s="103"/>
      <c r="R263" s="103"/>
      <c r="S263" s="103"/>
      <c r="T263" s="97"/>
    </row>
    <row r="264" spans="1:20" ht="14.25" customHeight="1">
      <c r="A264" s="318"/>
      <c r="B264" s="332"/>
      <c r="C264" s="335"/>
      <c r="D264" s="352"/>
      <c r="E264" s="352"/>
      <c r="F264" s="352"/>
      <c r="G264" s="352"/>
      <c r="H264" s="352"/>
      <c r="I264" s="352"/>
      <c r="J264" s="352"/>
      <c r="K264" s="352"/>
      <c r="L264" s="34" t="s">
        <v>27</v>
      </c>
      <c r="M264" s="34" t="s">
        <v>30</v>
      </c>
      <c r="N264" s="102"/>
      <c r="O264" s="102"/>
      <c r="P264" s="102"/>
      <c r="Q264" s="103"/>
      <c r="R264" s="103"/>
      <c r="S264" s="103"/>
      <c r="T264" s="97"/>
    </row>
    <row r="265" spans="1:20" ht="14.25" customHeight="1">
      <c r="A265" s="318"/>
      <c r="B265" s="332"/>
      <c r="C265" s="335"/>
      <c r="D265" s="352"/>
      <c r="E265" s="352"/>
      <c r="F265" s="352"/>
      <c r="G265" s="352"/>
      <c r="H265" s="352"/>
      <c r="I265" s="352"/>
      <c r="J265" s="352"/>
      <c r="K265" s="352"/>
      <c r="L265" s="34" t="s">
        <v>33</v>
      </c>
      <c r="M265" s="34" t="s">
        <v>21</v>
      </c>
      <c r="N265" s="102"/>
      <c r="O265" s="102"/>
      <c r="P265" s="102"/>
      <c r="Q265" s="103"/>
      <c r="R265" s="103"/>
      <c r="S265" s="103"/>
      <c r="T265" s="97"/>
    </row>
    <row r="266" spans="1:20" ht="14.25" customHeight="1">
      <c r="A266" s="318"/>
      <c r="B266" s="332"/>
      <c r="C266" s="335"/>
      <c r="D266" s="352"/>
      <c r="E266" s="352"/>
      <c r="F266" s="352"/>
      <c r="G266" s="352"/>
      <c r="H266" s="352"/>
      <c r="I266" s="352"/>
      <c r="J266" s="352"/>
      <c r="K266" s="352"/>
      <c r="L266" s="34" t="s">
        <v>33</v>
      </c>
      <c r="M266" s="34" t="s">
        <v>24</v>
      </c>
      <c r="N266" s="102"/>
      <c r="O266" s="102"/>
      <c r="P266" s="102"/>
      <c r="Q266" s="103"/>
      <c r="R266" s="103"/>
      <c r="S266" s="103"/>
      <c r="T266" s="97"/>
    </row>
    <row r="267" spans="1:20" ht="14.25" customHeight="1">
      <c r="A267" s="318"/>
      <c r="B267" s="332"/>
      <c r="C267" s="335"/>
      <c r="D267" s="352"/>
      <c r="E267" s="352"/>
      <c r="F267" s="352"/>
      <c r="G267" s="352"/>
      <c r="H267" s="352"/>
      <c r="I267" s="352"/>
      <c r="J267" s="352"/>
      <c r="K267" s="352"/>
      <c r="L267" s="34" t="s">
        <v>31</v>
      </c>
      <c r="M267" s="34" t="s">
        <v>21</v>
      </c>
      <c r="N267" s="102"/>
      <c r="O267" s="102"/>
      <c r="P267" s="102"/>
      <c r="Q267" s="103"/>
      <c r="R267" s="103"/>
      <c r="S267" s="103"/>
      <c r="T267" s="97"/>
    </row>
    <row r="268" spans="1:20" ht="14.25" customHeight="1">
      <c r="A268" s="318"/>
      <c r="B268" s="332"/>
      <c r="C268" s="335"/>
      <c r="D268" s="352"/>
      <c r="E268" s="352"/>
      <c r="F268" s="352"/>
      <c r="G268" s="352"/>
      <c r="H268" s="352"/>
      <c r="I268" s="352"/>
      <c r="J268" s="352"/>
      <c r="K268" s="352"/>
      <c r="L268" s="34" t="s">
        <v>31</v>
      </c>
      <c r="M268" s="34" t="s">
        <v>23</v>
      </c>
      <c r="N268" s="102"/>
      <c r="O268" s="102"/>
      <c r="P268" s="102"/>
      <c r="Q268" s="103"/>
      <c r="R268" s="103"/>
      <c r="S268" s="103"/>
      <c r="T268" s="97"/>
    </row>
    <row r="269" spans="1:20" ht="14.25" customHeight="1">
      <c r="A269" s="318"/>
      <c r="B269" s="332"/>
      <c r="C269" s="335"/>
      <c r="D269" s="352"/>
      <c r="E269" s="352"/>
      <c r="F269" s="352"/>
      <c r="G269" s="352"/>
      <c r="H269" s="352"/>
      <c r="I269" s="352"/>
      <c r="J269" s="352"/>
      <c r="K269" s="352"/>
      <c r="L269" s="34" t="s">
        <v>28</v>
      </c>
      <c r="M269" s="34" t="s">
        <v>22</v>
      </c>
      <c r="N269" s="102"/>
      <c r="O269" s="102"/>
      <c r="P269" s="102"/>
      <c r="Q269" s="103"/>
      <c r="R269" s="103"/>
      <c r="S269" s="103"/>
      <c r="T269" s="97"/>
    </row>
    <row r="270" spans="1:20">
      <c r="A270" s="318"/>
      <c r="B270" s="332"/>
      <c r="C270" s="335"/>
      <c r="D270" s="352"/>
      <c r="E270" s="352"/>
      <c r="F270" s="352"/>
      <c r="G270" s="352"/>
      <c r="H270" s="352"/>
      <c r="I270" s="352"/>
      <c r="J270" s="352"/>
      <c r="K270" s="352"/>
      <c r="L270" s="34" t="s">
        <v>28</v>
      </c>
      <c r="M270" s="34" t="s">
        <v>25</v>
      </c>
      <c r="N270" s="102"/>
      <c r="O270" s="102"/>
      <c r="P270" s="102"/>
      <c r="Q270" s="103"/>
      <c r="R270" s="103"/>
      <c r="S270" s="103"/>
      <c r="T270" s="97"/>
    </row>
    <row r="271" spans="1:20" ht="78.75">
      <c r="A271" s="54" t="s">
        <v>424</v>
      </c>
      <c r="B271" s="45">
        <v>2200</v>
      </c>
      <c r="C271" s="46" t="s">
        <v>20</v>
      </c>
      <c r="D271" s="46" t="s">
        <v>20</v>
      </c>
      <c r="E271" s="46" t="s">
        <v>20</v>
      </c>
      <c r="F271" s="46" t="s">
        <v>20</v>
      </c>
      <c r="G271" s="46" t="s">
        <v>20</v>
      </c>
      <c r="H271" s="46" t="s">
        <v>20</v>
      </c>
      <c r="I271" s="46" t="s">
        <v>20</v>
      </c>
      <c r="J271" s="46" t="s">
        <v>20</v>
      </c>
      <c r="K271" s="46" t="s">
        <v>20</v>
      </c>
      <c r="L271" s="51"/>
      <c r="M271" s="51"/>
      <c r="N271" s="106">
        <f>N272+N294+N299</f>
        <v>204879.69999999998</v>
      </c>
      <c r="O271" s="106">
        <f>O272+O294+O299</f>
        <v>193766.7</v>
      </c>
      <c r="P271" s="106">
        <f>P272+P294+P299</f>
        <v>52040.3</v>
      </c>
      <c r="Q271" s="106">
        <f t="shared" ref="Q271:S271" si="184">Q272+Q294+Q299</f>
        <v>40000</v>
      </c>
      <c r="R271" s="106">
        <f t="shared" si="184"/>
        <v>40000</v>
      </c>
      <c r="S271" s="106">
        <f t="shared" si="184"/>
        <v>40000</v>
      </c>
      <c r="T271" s="97"/>
    </row>
    <row r="272" spans="1:20" ht="61.5" customHeight="1">
      <c r="A272" s="54" t="s">
        <v>214</v>
      </c>
      <c r="B272" s="45">
        <v>2201</v>
      </c>
      <c r="C272" s="46" t="s">
        <v>20</v>
      </c>
      <c r="D272" s="46" t="s">
        <v>20</v>
      </c>
      <c r="E272" s="46" t="s">
        <v>20</v>
      </c>
      <c r="F272" s="46" t="s">
        <v>20</v>
      </c>
      <c r="G272" s="46" t="s">
        <v>20</v>
      </c>
      <c r="H272" s="46" t="s">
        <v>20</v>
      </c>
      <c r="I272" s="46" t="s">
        <v>20</v>
      </c>
      <c r="J272" s="46" t="s">
        <v>20</v>
      </c>
      <c r="K272" s="46" t="s">
        <v>20</v>
      </c>
      <c r="L272" s="51"/>
      <c r="M272" s="51"/>
      <c r="N272" s="120">
        <f>N273+N274+N275+N276+N277+N278+N282+N283+N284+N285+N286+N287+N279</f>
        <v>204879.69999999998</v>
      </c>
      <c r="O272" s="120">
        <f>O273+O274+O275+O276+O277+O278+O282+O283+O284+O285+O286+O287+O279</f>
        <v>193766.7</v>
      </c>
      <c r="P272" s="120">
        <f>P273+P274+P275+P276+P277+P278+P282+P283+P284+P285+P286+P287+P279</f>
        <v>52040.3</v>
      </c>
      <c r="Q272" s="142">
        <f>Q273+Q274+Q275+Q276+Q277+Q278+Q279+Q282+Q283+Q284+Q285+Q286+Q287</f>
        <v>40000</v>
      </c>
      <c r="R272" s="142">
        <f>R273+R274+R275+R276+R277+R278+R279+R282+R283+R284+R285+R286+R287</f>
        <v>40000</v>
      </c>
      <c r="S272" s="142">
        <f>S273+S274+S275+S276+S277+S278+S279+S282+S283+S284+S285+S286+S287</f>
        <v>40000</v>
      </c>
      <c r="T272" s="97"/>
    </row>
    <row r="273" spans="1:20" ht="22.5" customHeight="1">
      <c r="A273" s="54" t="s">
        <v>474</v>
      </c>
      <c r="B273" s="45">
        <v>2202</v>
      </c>
      <c r="C273" s="50"/>
      <c r="D273" s="51"/>
      <c r="E273" s="51"/>
      <c r="F273" s="51"/>
      <c r="G273" s="51"/>
      <c r="H273" s="51"/>
      <c r="I273" s="51"/>
      <c r="J273" s="51"/>
      <c r="K273" s="51"/>
      <c r="L273" s="34" t="s">
        <v>33</v>
      </c>
      <c r="M273" s="34" t="s">
        <v>21</v>
      </c>
      <c r="N273" s="102"/>
      <c r="O273" s="102"/>
      <c r="P273" s="102"/>
      <c r="Q273" s="103"/>
      <c r="R273" s="103"/>
      <c r="S273" s="103"/>
      <c r="T273" s="97"/>
    </row>
    <row r="274" spans="1:20" ht="22.5">
      <c r="A274" s="54" t="s">
        <v>426</v>
      </c>
      <c r="B274" s="45">
        <v>2203</v>
      </c>
      <c r="C274" s="50"/>
      <c r="D274" s="51"/>
      <c r="E274" s="51"/>
      <c r="F274" s="51"/>
      <c r="G274" s="51"/>
      <c r="H274" s="51"/>
      <c r="I274" s="51"/>
      <c r="J274" s="51"/>
      <c r="K274" s="51"/>
      <c r="L274" s="51"/>
      <c r="M274" s="51"/>
      <c r="N274" s="104">
        <v>0</v>
      </c>
      <c r="O274" s="104">
        <v>0</v>
      </c>
      <c r="P274" s="104">
        <v>0</v>
      </c>
      <c r="Q274" s="104">
        <v>0</v>
      </c>
      <c r="R274" s="104">
        <v>0</v>
      </c>
      <c r="S274" s="104">
        <v>0</v>
      </c>
      <c r="T274" s="97"/>
    </row>
    <row r="275" spans="1:20" ht="22.5">
      <c r="A275" s="54" t="s">
        <v>427</v>
      </c>
      <c r="B275" s="45">
        <v>2204</v>
      </c>
      <c r="C275" s="50"/>
      <c r="D275" s="51"/>
      <c r="E275" s="51"/>
      <c r="F275" s="51"/>
      <c r="G275" s="51"/>
      <c r="H275" s="51"/>
      <c r="I275" s="51"/>
      <c r="J275" s="51"/>
      <c r="K275" s="51"/>
      <c r="L275" s="51"/>
      <c r="M275" s="51"/>
      <c r="N275" s="104">
        <v>0</v>
      </c>
      <c r="O275" s="104">
        <v>0</v>
      </c>
      <c r="P275" s="104">
        <v>0</v>
      </c>
      <c r="Q275" s="104">
        <v>0</v>
      </c>
      <c r="R275" s="104">
        <v>0</v>
      </c>
      <c r="S275" s="104">
        <v>0</v>
      </c>
      <c r="T275" s="97"/>
    </row>
    <row r="276" spans="1:20" ht="45">
      <c r="A276" s="54" t="s">
        <v>428</v>
      </c>
      <c r="B276" s="45">
        <v>2205</v>
      </c>
      <c r="C276" s="50"/>
      <c r="D276" s="51"/>
      <c r="E276" s="51"/>
      <c r="F276" s="51"/>
      <c r="G276" s="51"/>
      <c r="H276" s="51"/>
      <c r="I276" s="51"/>
      <c r="J276" s="51"/>
      <c r="K276" s="51"/>
      <c r="L276" s="51"/>
      <c r="M276" s="51"/>
      <c r="N276" s="104">
        <v>0</v>
      </c>
      <c r="O276" s="104">
        <v>0</v>
      </c>
      <c r="P276" s="104">
        <v>0</v>
      </c>
      <c r="Q276" s="104">
        <v>0</v>
      </c>
      <c r="R276" s="104">
        <v>0</v>
      </c>
      <c r="S276" s="104">
        <v>0</v>
      </c>
      <c r="T276" s="97"/>
    </row>
    <row r="277" spans="1:20" ht="56.25">
      <c r="A277" s="54" t="s">
        <v>429</v>
      </c>
      <c r="B277" s="45">
        <v>2206</v>
      </c>
      <c r="C277" s="50"/>
      <c r="D277" s="51"/>
      <c r="E277" s="51"/>
      <c r="F277" s="51"/>
      <c r="G277" s="51"/>
      <c r="H277" s="51"/>
      <c r="I277" s="51"/>
      <c r="J277" s="51"/>
      <c r="K277" s="51"/>
      <c r="L277" s="51"/>
      <c r="M277" s="51"/>
      <c r="N277" s="104">
        <v>0</v>
      </c>
      <c r="O277" s="104">
        <v>0</v>
      </c>
      <c r="P277" s="104">
        <v>0</v>
      </c>
      <c r="Q277" s="104">
        <v>0</v>
      </c>
      <c r="R277" s="104">
        <v>0</v>
      </c>
      <c r="S277" s="104">
        <v>0</v>
      </c>
      <c r="T277" s="97"/>
    </row>
    <row r="278" spans="1:20">
      <c r="A278" s="54" t="s">
        <v>430</v>
      </c>
      <c r="B278" s="45">
        <v>2207</v>
      </c>
      <c r="C278" s="50"/>
      <c r="D278" s="51"/>
      <c r="E278" s="51"/>
      <c r="F278" s="51"/>
      <c r="G278" s="51"/>
      <c r="H278" s="51"/>
      <c r="I278" s="51"/>
      <c r="J278" s="51"/>
      <c r="K278" s="51"/>
      <c r="L278" s="51"/>
      <c r="M278" s="51"/>
      <c r="N278" s="104">
        <v>0</v>
      </c>
      <c r="O278" s="104">
        <v>0</v>
      </c>
      <c r="P278" s="104">
        <v>0</v>
      </c>
      <c r="Q278" s="104">
        <v>0</v>
      </c>
      <c r="R278" s="104">
        <v>0</v>
      </c>
      <c r="S278" s="104">
        <v>0</v>
      </c>
      <c r="T278" s="97"/>
    </row>
    <row r="279" spans="1:20" ht="15">
      <c r="A279" s="54" t="s">
        <v>431</v>
      </c>
      <c r="B279" s="45">
        <v>2208</v>
      </c>
      <c r="C279" s="50"/>
      <c r="D279" s="51"/>
      <c r="E279" s="51"/>
      <c r="F279" s="51"/>
      <c r="G279" s="51"/>
      <c r="H279" s="51"/>
      <c r="I279" s="51"/>
      <c r="J279" s="51"/>
      <c r="K279" s="51"/>
      <c r="L279" s="34"/>
      <c r="M279" s="34"/>
      <c r="N279" s="121">
        <f t="shared" ref="N279:S279" si="185">N280+N281</f>
        <v>172534.39999999999</v>
      </c>
      <c r="O279" s="121">
        <f t="shared" si="185"/>
        <v>162172.1</v>
      </c>
      <c r="P279" s="121">
        <f t="shared" si="185"/>
        <v>0</v>
      </c>
      <c r="Q279" s="122">
        <f t="shared" si="185"/>
        <v>0</v>
      </c>
      <c r="R279" s="122">
        <f t="shared" si="185"/>
        <v>0</v>
      </c>
      <c r="S279" s="122">
        <f t="shared" si="185"/>
        <v>0</v>
      </c>
      <c r="T279" s="97"/>
    </row>
    <row r="280" spans="1:20" ht="15">
      <c r="A280" s="54"/>
      <c r="B280" s="45"/>
      <c r="C280" s="50"/>
      <c r="D280" s="51"/>
      <c r="E280" s="51"/>
      <c r="F280" s="51"/>
      <c r="G280" s="51"/>
      <c r="H280" s="51"/>
      <c r="I280" s="51"/>
      <c r="J280" s="51"/>
      <c r="K280" s="51"/>
      <c r="L280" s="34" t="s">
        <v>24</v>
      </c>
      <c r="M280" s="34" t="s">
        <v>34</v>
      </c>
      <c r="N280" s="121">
        <v>170561.4</v>
      </c>
      <c r="O280" s="104">
        <v>160199.1</v>
      </c>
      <c r="P280" s="121"/>
      <c r="Q280" s="109"/>
      <c r="R280" s="109"/>
      <c r="S280" s="109"/>
      <c r="T280" s="97"/>
    </row>
    <row r="281" spans="1:20" ht="15">
      <c r="A281" s="54"/>
      <c r="B281" s="45"/>
      <c r="C281" s="50"/>
      <c r="D281" s="51"/>
      <c r="E281" s="51"/>
      <c r="F281" s="51"/>
      <c r="G281" s="51"/>
      <c r="H281" s="51"/>
      <c r="I281" s="51"/>
      <c r="J281" s="51"/>
      <c r="K281" s="51"/>
      <c r="L281" s="34" t="s">
        <v>25</v>
      </c>
      <c r="M281" s="34" t="s">
        <v>23</v>
      </c>
      <c r="N281" s="121">
        <v>1973</v>
      </c>
      <c r="O281" s="104">
        <v>1973</v>
      </c>
      <c r="P281" s="121"/>
      <c r="Q281" s="109"/>
      <c r="R281" s="109"/>
      <c r="S281" s="109"/>
      <c r="T281" s="97"/>
    </row>
    <row r="282" spans="1:20" ht="56.25">
      <c r="A282" s="54" t="s">
        <v>432</v>
      </c>
      <c r="B282" s="45">
        <v>2209</v>
      </c>
      <c r="C282" s="50"/>
      <c r="D282" s="51"/>
      <c r="E282" s="51"/>
      <c r="F282" s="51"/>
      <c r="G282" s="51"/>
      <c r="H282" s="51"/>
      <c r="I282" s="51"/>
      <c r="J282" s="51"/>
      <c r="K282" s="51"/>
      <c r="L282" s="51"/>
      <c r="M282" s="51"/>
      <c r="N282" s="104">
        <v>0</v>
      </c>
      <c r="O282" s="104">
        <v>0</v>
      </c>
      <c r="P282" s="104">
        <v>0</v>
      </c>
      <c r="Q282" s="104">
        <v>0</v>
      </c>
      <c r="R282" s="104">
        <v>0</v>
      </c>
      <c r="S282" s="104">
        <v>0</v>
      </c>
      <c r="T282" s="97"/>
    </row>
    <row r="283" spans="1:20" ht="78.75">
      <c r="A283" s="54" t="s">
        <v>475</v>
      </c>
      <c r="B283" s="45">
        <v>2210</v>
      </c>
      <c r="C283" s="50"/>
      <c r="D283" s="51"/>
      <c r="E283" s="51"/>
      <c r="F283" s="51"/>
      <c r="G283" s="51"/>
      <c r="H283" s="51"/>
      <c r="I283" s="51"/>
      <c r="J283" s="51"/>
      <c r="K283" s="51"/>
      <c r="L283" s="51"/>
      <c r="M283" s="51"/>
      <c r="N283" s="104">
        <v>0</v>
      </c>
      <c r="O283" s="104">
        <v>0</v>
      </c>
      <c r="P283" s="104">
        <v>0</v>
      </c>
      <c r="Q283" s="104">
        <v>0</v>
      </c>
      <c r="R283" s="104">
        <v>0</v>
      </c>
      <c r="S283" s="104">
        <v>0</v>
      </c>
      <c r="T283" s="97"/>
    </row>
    <row r="284" spans="1:20" ht="33.75">
      <c r="A284" s="54" t="s">
        <v>434</v>
      </c>
      <c r="B284" s="45">
        <v>2211</v>
      </c>
      <c r="C284" s="50"/>
      <c r="D284" s="51"/>
      <c r="E284" s="51"/>
      <c r="F284" s="51"/>
      <c r="G284" s="51"/>
      <c r="H284" s="51"/>
      <c r="I284" s="51"/>
      <c r="J284" s="51"/>
      <c r="K284" s="51"/>
      <c r="L284" s="51"/>
      <c r="M284" s="51"/>
      <c r="N284" s="104">
        <v>0</v>
      </c>
      <c r="O284" s="104">
        <v>0</v>
      </c>
      <c r="P284" s="104">
        <v>0</v>
      </c>
      <c r="Q284" s="104">
        <v>0</v>
      </c>
      <c r="R284" s="104">
        <v>0</v>
      </c>
      <c r="S284" s="104">
        <v>0</v>
      </c>
      <c r="T284" s="97"/>
    </row>
    <row r="285" spans="1:20" ht="45">
      <c r="A285" s="54" t="s">
        <v>435</v>
      </c>
      <c r="B285" s="45">
        <v>2212</v>
      </c>
      <c r="C285" s="50"/>
      <c r="D285" s="51"/>
      <c r="E285" s="51"/>
      <c r="F285" s="51"/>
      <c r="G285" s="51"/>
      <c r="H285" s="51"/>
      <c r="I285" s="51"/>
      <c r="J285" s="51"/>
      <c r="K285" s="51"/>
      <c r="L285" s="51"/>
      <c r="M285" s="51"/>
      <c r="N285" s="104">
        <v>0</v>
      </c>
      <c r="O285" s="104">
        <v>0</v>
      </c>
      <c r="P285" s="104">
        <v>0</v>
      </c>
      <c r="Q285" s="104">
        <v>0</v>
      </c>
      <c r="R285" s="104">
        <v>0</v>
      </c>
      <c r="S285" s="104">
        <v>0</v>
      </c>
      <c r="T285" s="97"/>
    </row>
    <row r="286" spans="1:20" ht="56.25">
      <c r="A286" s="54" t="s">
        <v>436</v>
      </c>
      <c r="B286" s="45">
        <v>2213</v>
      </c>
      <c r="C286" s="50"/>
      <c r="D286" s="51"/>
      <c r="E286" s="51"/>
      <c r="F286" s="51"/>
      <c r="G286" s="51"/>
      <c r="H286" s="51"/>
      <c r="I286" s="51"/>
      <c r="J286" s="51"/>
      <c r="K286" s="51"/>
      <c r="L286" s="51"/>
      <c r="M286" s="51"/>
      <c r="N286" s="104">
        <v>0</v>
      </c>
      <c r="O286" s="104">
        <v>0</v>
      </c>
      <c r="P286" s="104">
        <v>0</v>
      </c>
      <c r="Q286" s="104">
        <v>0</v>
      </c>
      <c r="R286" s="104">
        <v>0</v>
      </c>
      <c r="S286" s="104">
        <v>0</v>
      </c>
      <c r="T286" s="97"/>
    </row>
    <row r="287" spans="1:20" ht="45">
      <c r="A287" s="54" t="s">
        <v>476</v>
      </c>
      <c r="B287" s="45">
        <v>2214</v>
      </c>
      <c r="C287" s="50"/>
      <c r="D287" s="51"/>
      <c r="E287" s="51"/>
      <c r="F287" s="51"/>
      <c r="G287" s="51"/>
      <c r="H287" s="51"/>
      <c r="I287" s="51"/>
      <c r="J287" s="51"/>
      <c r="K287" s="51"/>
      <c r="L287" s="123" t="s">
        <v>239</v>
      </c>
      <c r="M287" s="123" t="s">
        <v>477</v>
      </c>
      <c r="N287" s="121">
        <v>32345.3</v>
      </c>
      <c r="O287" s="124">
        <v>31594.6</v>
      </c>
      <c r="P287" s="121">
        <v>52040.3</v>
      </c>
      <c r="Q287" s="202">
        <v>40000</v>
      </c>
      <c r="R287" s="202">
        <v>40000</v>
      </c>
      <c r="S287" s="202">
        <v>40000</v>
      </c>
      <c r="T287" s="97"/>
    </row>
    <row r="288" spans="1:20" ht="67.5">
      <c r="A288" s="54" t="s">
        <v>241</v>
      </c>
      <c r="B288" s="45">
        <v>2215</v>
      </c>
      <c r="C288" s="125"/>
      <c r="D288" s="126"/>
      <c r="E288" s="126"/>
      <c r="F288" s="126"/>
      <c r="G288" s="126"/>
      <c r="H288" s="126"/>
      <c r="I288" s="126"/>
      <c r="J288" s="126"/>
      <c r="K288" s="126"/>
      <c r="L288" s="51"/>
      <c r="M288" s="51"/>
      <c r="N288" s="104">
        <v>0</v>
      </c>
      <c r="O288" s="104">
        <v>0</v>
      </c>
      <c r="P288" s="104">
        <v>0</v>
      </c>
      <c r="Q288" s="104">
        <v>0</v>
      </c>
      <c r="R288" s="104">
        <v>0</v>
      </c>
      <c r="S288" s="104">
        <v>0</v>
      </c>
      <c r="T288" s="97"/>
    </row>
    <row r="289" spans="1:20" ht="54.75" customHeight="1">
      <c r="A289" s="54" t="s">
        <v>242</v>
      </c>
      <c r="B289" s="45">
        <v>2216</v>
      </c>
      <c r="C289" s="50"/>
      <c r="D289" s="51"/>
      <c r="E289" s="51"/>
      <c r="F289" s="51"/>
      <c r="G289" s="51"/>
      <c r="H289" s="51"/>
      <c r="I289" s="51"/>
      <c r="J289" s="51"/>
      <c r="K289" s="51"/>
      <c r="L289" s="51"/>
      <c r="M289" s="51"/>
      <c r="N289" s="104"/>
      <c r="O289" s="104"/>
      <c r="P289" s="104"/>
      <c r="Q289" s="104"/>
      <c r="R289" s="104"/>
      <c r="S289" s="104"/>
      <c r="T289" s="97"/>
    </row>
    <row r="290" spans="1:20" ht="56.25">
      <c r="A290" s="54" t="s">
        <v>243</v>
      </c>
      <c r="B290" s="45">
        <v>2217</v>
      </c>
      <c r="C290" s="50"/>
      <c r="D290" s="51"/>
      <c r="E290" s="51"/>
      <c r="F290" s="51"/>
      <c r="G290" s="51"/>
      <c r="H290" s="51"/>
      <c r="I290" s="51"/>
      <c r="J290" s="51"/>
      <c r="K290" s="51"/>
      <c r="L290" s="51"/>
      <c r="M290" s="51"/>
      <c r="N290" s="104"/>
      <c r="O290" s="104"/>
      <c r="P290" s="104"/>
      <c r="Q290" s="104"/>
      <c r="R290" s="104"/>
      <c r="S290" s="104"/>
      <c r="T290" s="97"/>
    </row>
    <row r="291" spans="1:20" ht="71.25" customHeight="1">
      <c r="A291" s="54" t="s">
        <v>244</v>
      </c>
      <c r="B291" s="45">
        <v>2218</v>
      </c>
      <c r="C291" s="50"/>
      <c r="D291" s="51"/>
      <c r="E291" s="51"/>
      <c r="F291" s="51"/>
      <c r="G291" s="51"/>
      <c r="H291" s="51"/>
      <c r="I291" s="51"/>
      <c r="J291" s="51"/>
      <c r="K291" s="51"/>
      <c r="L291" s="51"/>
      <c r="M291" s="51"/>
      <c r="N291" s="104"/>
      <c r="O291" s="104"/>
      <c r="P291" s="104"/>
      <c r="Q291" s="104"/>
      <c r="R291" s="104"/>
      <c r="S291" s="104"/>
      <c r="T291" s="97"/>
    </row>
    <row r="292" spans="1:20" ht="71.25" customHeight="1">
      <c r="A292" s="54" t="s">
        <v>245</v>
      </c>
      <c r="B292" s="45">
        <v>2219</v>
      </c>
      <c r="C292" s="50"/>
      <c r="D292" s="51"/>
      <c r="E292" s="51"/>
      <c r="F292" s="51"/>
      <c r="G292" s="51"/>
      <c r="H292" s="51"/>
      <c r="I292" s="51"/>
      <c r="J292" s="51"/>
      <c r="K292" s="51"/>
      <c r="L292" s="51"/>
      <c r="M292" s="51"/>
      <c r="N292" s="104"/>
      <c r="O292" s="104"/>
      <c r="P292" s="104"/>
      <c r="Q292" s="104"/>
      <c r="R292" s="104"/>
      <c r="S292" s="104"/>
      <c r="T292" s="97"/>
    </row>
    <row r="293" spans="1:20" ht="57.75" customHeight="1">
      <c r="A293" s="54" t="s">
        <v>246</v>
      </c>
      <c r="B293" s="45">
        <v>2220</v>
      </c>
      <c r="C293" s="50"/>
      <c r="D293" s="51"/>
      <c r="E293" s="51"/>
      <c r="F293" s="51"/>
      <c r="G293" s="51"/>
      <c r="H293" s="51"/>
      <c r="I293" s="51"/>
      <c r="J293" s="51"/>
      <c r="K293" s="51"/>
      <c r="L293" s="51"/>
      <c r="M293" s="51"/>
      <c r="N293" s="104"/>
      <c r="O293" s="104"/>
      <c r="P293" s="104"/>
      <c r="Q293" s="104"/>
      <c r="R293" s="104"/>
      <c r="S293" s="104"/>
      <c r="T293" s="97"/>
    </row>
    <row r="294" spans="1:20" ht="78.75">
      <c r="A294" s="54" t="s">
        <v>439</v>
      </c>
      <c r="B294" s="74">
        <v>2300</v>
      </c>
      <c r="C294" s="46" t="s">
        <v>20</v>
      </c>
      <c r="D294" s="46" t="s">
        <v>20</v>
      </c>
      <c r="E294" s="46" t="s">
        <v>20</v>
      </c>
      <c r="F294" s="46" t="s">
        <v>20</v>
      </c>
      <c r="G294" s="46" t="s">
        <v>20</v>
      </c>
      <c r="H294" s="46" t="s">
        <v>20</v>
      </c>
      <c r="I294" s="46" t="s">
        <v>20</v>
      </c>
      <c r="J294" s="46" t="s">
        <v>20</v>
      </c>
      <c r="K294" s="46" t="s">
        <v>20</v>
      </c>
      <c r="L294" s="51"/>
      <c r="M294" s="51"/>
      <c r="N294" s="99">
        <f t="shared" ref="N294" si="186">N295+N296+N297+N298</f>
        <v>0</v>
      </c>
      <c r="O294" s="99">
        <f t="shared" ref="O294:S294" si="187">O295+O296+O297+O298</f>
        <v>0</v>
      </c>
      <c r="P294" s="99">
        <f t="shared" si="187"/>
        <v>0</v>
      </c>
      <c r="Q294" s="99">
        <f t="shared" si="187"/>
        <v>0</v>
      </c>
      <c r="R294" s="99">
        <f t="shared" si="187"/>
        <v>0</v>
      </c>
      <c r="S294" s="99">
        <f t="shared" si="187"/>
        <v>0</v>
      </c>
      <c r="T294" s="97"/>
    </row>
    <row r="295" spans="1:20" ht="22.5">
      <c r="A295" s="54" t="s">
        <v>248</v>
      </c>
      <c r="B295" s="45">
        <v>2301</v>
      </c>
      <c r="C295" s="50"/>
      <c r="D295" s="51"/>
      <c r="E295" s="51"/>
      <c r="F295" s="51"/>
      <c r="G295" s="51"/>
      <c r="H295" s="51"/>
      <c r="I295" s="51"/>
      <c r="J295" s="51"/>
      <c r="K295" s="51"/>
      <c r="L295" s="34" t="s">
        <v>31</v>
      </c>
      <c r="M295" s="34" t="s">
        <v>23</v>
      </c>
      <c r="N295" s="102"/>
      <c r="O295" s="102"/>
      <c r="P295" s="102"/>
      <c r="Q295" s="103"/>
      <c r="R295" s="103"/>
      <c r="S295" s="103"/>
      <c r="T295" s="97"/>
    </row>
    <row r="296" spans="1:20" ht="22.5">
      <c r="A296" s="54" t="s">
        <v>253</v>
      </c>
      <c r="B296" s="45">
        <v>2302</v>
      </c>
      <c r="C296" s="50"/>
      <c r="D296" s="51"/>
      <c r="E296" s="51"/>
      <c r="F296" s="51"/>
      <c r="G296" s="51"/>
      <c r="H296" s="51"/>
      <c r="I296" s="51"/>
      <c r="J296" s="51"/>
      <c r="K296" s="51"/>
      <c r="L296" s="34" t="s">
        <v>31</v>
      </c>
      <c r="M296" s="34" t="s">
        <v>23</v>
      </c>
      <c r="N296" s="102"/>
      <c r="O296" s="102"/>
      <c r="P296" s="102"/>
      <c r="Q296" s="103"/>
      <c r="R296" s="103"/>
      <c r="S296" s="103"/>
      <c r="T296" s="97"/>
    </row>
    <row r="297" spans="1:20" ht="22.5" customHeight="1">
      <c r="A297" s="276" t="s">
        <v>257</v>
      </c>
      <c r="B297" s="311">
        <v>2303</v>
      </c>
      <c r="C297" s="317"/>
      <c r="D297" s="315"/>
      <c r="E297" s="315"/>
      <c r="F297" s="315"/>
      <c r="G297" s="315"/>
      <c r="H297" s="315"/>
      <c r="I297" s="315"/>
      <c r="J297" s="315"/>
      <c r="K297" s="315"/>
      <c r="L297" s="34" t="s">
        <v>31</v>
      </c>
      <c r="M297" s="34" t="s">
        <v>23</v>
      </c>
      <c r="N297" s="102"/>
      <c r="O297" s="102"/>
      <c r="P297" s="102"/>
      <c r="Q297" s="103"/>
      <c r="R297" s="103"/>
      <c r="S297" s="103"/>
      <c r="T297" s="97"/>
    </row>
    <row r="298" spans="1:20">
      <c r="A298" s="276"/>
      <c r="B298" s="311"/>
      <c r="C298" s="317"/>
      <c r="D298" s="315"/>
      <c r="E298" s="315"/>
      <c r="F298" s="315"/>
      <c r="G298" s="315"/>
      <c r="H298" s="315"/>
      <c r="I298" s="315"/>
      <c r="J298" s="315"/>
      <c r="K298" s="315"/>
      <c r="L298" s="34" t="s">
        <v>31</v>
      </c>
      <c r="M298" s="34" t="s">
        <v>24</v>
      </c>
      <c r="N298" s="102"/>
      <c r="O298" s="102"/>
      <c r="P298" s="102"/>
      <c r="Q298" s="103"/>
      <c r="R298" s="103"/>
      <c r="S298" s="103"/>
      <c r="T298" s="97"/>
    </row>
    <row r="299" spans="1:20" ht="81.75" customHeight="1">
      <c r="A299" s="79" t="s">
        <v>440</v>
      </c>
      <c r="B299" s="74">
        <v>2400</v>
      </c>
      <c r="C299" s="46" t="s">
        <v>20</v>
      </c>
      <c r="D299" s="46" t="s">
        <v>20</v>
      </c>
      <c r="E299" s="46" t="s">
        <v>20</v>
      </c>
      <c r="F299" s="46" t="s">
        <v>20</v>
      </c>
      <c r="G299" s="46" t="s">
        <v>20</v>
      </c>
      <c r="H299" s="46" t="s">
        <v>20</v>
      </c>
      <c r="I299" s="46" t="s">
        <v>20</v>
      </c>
      <c r="J299" s="46" t="s">
        <v>20</v>
      </c>
      <c r="K299" s="46" t="s">
        <v>20</v>
      </c>
      <c r="L299" s="51"/>
      <c r="M299" s="51"/>
      <c r="N299" s="99">
        <f t="shared" ref="N299:S299" si="188">N300</f>
        <v>0</v>
      </c>
      <c r="O299" s="99">
        <f t="shared" si="188"/>
        <v>0</v>
      </c>
      <c r="P299" s="99">
        <f t="shared" si="188"/>
        <v>0</v>
      </c>
      <c r="Q299" s="99">
        <f t="shared" si="188"/>
        <v>0</v>
      </c>
      <c r="R299" s="99">
        <f t="shared" si="188"/>
        <v>0</v>
      </c>
      <c r="S299" s="99">
        <f t="shared" si="188"/>
        <v>0</v>
      </c>
      <c r="T299" s="97"/>
    </row>
    <row r="300" spans="1:20" ht="19.5" customHeight="1">
      <c r="A300" s="54" t="s">
        <v>267</v>
      </c>
      <c r="B300" s="45">
        <v>2401</v>
      </c>
      <c r="C300" s="50"/>
      <c r="D300" s="51"/>
      <c r="E300" s="51"/>
      <c r="F300" s="51"/>
      <c r="G300" s="51"/>
      <c r="H300" s="51"/>
      <c r="I300" s="51"/>
      <c r="J300" s="51"/>
      <c r="K300" s="51"/>
      <c r="L300" s="34" t="s">
        <v>29</v>
      </c>
      <c r="M300" s="34" t="s">
        <v>21</v>
      </c>
      <c r="N300" s="102"/>
      <c r="O300" s="102"/>
      <c r="P300" s="102"/>
      <c r="Q300" s="103"/>
      <c r="R300" s="103"/>
      <c r="S300" s="103"/>
      <c r="T300" s="97"/>
    </row>
    <row r="301" spans="1:20" ht="113.25" customHeight="1">
      <c r="A301" s="54" t="s">
        <v>272</v>
      </c>
      <c r="B301" s="45">
        <v>2500</v>
      </c>
      <c r="C301" s="46" t="s">
        <v>20</v>
      </c>
      <c r="D301" s="46" t="s">
        <v>20</v>
      </c>
      <c r="E301" s="46" t="s">
        <v>20</v>
      </c>
      <c r="F301" s="46" t="s">
        <v>20</v>
      </c>
      <c r="G301" s="46" t="s">
        <v>20</v>
      </c>
      <c r="H301" s="46" t="s">
        <v>20</v>
      </c>
      <c r="I301" s="46" t="s">
        <v>20</v>
      </c>
      <c r="J301" s="46" t="s">
        <v>20</v>
      </c>
      <c r="K301" s="46" t="s">
        <v>20</v>
      </c>
      <c r="L301" s="51"/>
      <c r="M301" s="51"/>
      <c r="N301" s="127">
        <f t="shared" ref="N301" si="189">N302+N339</f>
        <v>16133.9</v>
      </c>
      <c r="O301" s="127">
        <f t="shared" ref="O301:S301" si="190">O302+O339</f>
        <v>14467.4</v>
      </c>
      <c r="P301" s="127">
        <f t="shared" si="190"/>
        <v>20195.400000000001</v>
      </c>
      <c r="Q301" s="127">
        <f t="shared" si="190"/>
        <v>46088.1</v>
      </c>
      <c r="R301" s="127">
        <f t="shared" si="190"/>
        <v>20464.599999999999</v>
      </c>
      <c r="S301" s="127">
        <f t="shared" si="190"/>
        <v>26350.7</v>
      </c>
      <c r="T301" s="97"/>
    </row>
    <row r="302" spans="1:20" ht="45">
      <c r="A302" s="54" t="s">
        <v>273</v>
      </c>
      <c r="B302" s="45">
        <v>2501</v>
      </c>
      <c r="C302" s="46" t="s">
        <v>20</v>
      </c>
      <c r="D302" s="46" t="s">
        <v>20</v>
      </c>
      <c r="E302" s="46" t="s">
        <v>20</v>
      </c>
      <c r="F302" s="46" t="s">
        <v>20</v>
      </c>
      <c r="G302" s="46" t="s">
        <v>20</v>
      </c>
      <c r="H302" s="46" t="s">
        <v>20</v>
      </c>
      <c r="I302" s="46" t="s">
        <v>20</v>
      </c>
      <c r="J302" s="46" t="s">
        <v>20</v>
      </c>
      <c r="K302" s="46" t="s">
        <v>20</v>
      </c>
      <c r="L302" s="51"/>
      <c r="M302" s="51"/>
      <c r="N302" s="127">
        <f t="shared" ref="N302:O302" si="191">N303+N304+N305+N306+N307+N308+N316+N319+N323+N324+N325+N328+N330+N332+N335+N337</f>
        <v>16133.9</v>
      </c>
      <c r="O302" s="127">
        <f t="shared" si="191"/>
        <v>14467.4</v>
      </c>
      <c r="P302" s="127">
        <f>P303+P304+P305+P306+P307+P308+P316+P319+P323+P324+P325+P328+P330+P332+P335+P337</f>
        <v>20195.400000000001</v>
      </c>
      <c r="Q302" s="127">
        <f t="shared" ref="Q302:S302" si="192">Q303+Q304+Q305+Q306+Q307+Q308+Q316+Q319+Q323+Q324+Q325+Q328+Q330+Q332+Q335+Q337</f>
        <v>46088.1</v>
      </c>
      <c r="R302" s="127">
        <f t="shared" si="192"/>
        <v>20464.599999999999</v>
      </c>
      <c r="S302" s="127">
        <f t="shared" si="192"/>
        <v>26350.7</v>
      </c>
      <c r="T302" s="97"/>
    </row>
    <row r="303" spans="1:20" ht="45">
      <c r="A303" s="54" t="s">
        <v>274</v>
      </c>
      <c r="B303" s="45">
        <v>2502</v>
      </c>
      <c r="C303" s="50"/>
      <c r="D303" s="51"/>
      <c r="E303" s="51"/>
      <c r="F303" s="51"/>
      <c r="G303" s="51"/>
      <c r="H303" s="51"/>
      <c r="I303" s="51"/>
      <c r="J303" s="51"/>
      <c r="K303" s="51"/>
      <c r="L303" s="34" t="s">
        <v>21</v>
      </c>
      <c r="M303" s="34" t="s">
        <v>25</v>
      </c>
      <c r="N303" s="102"/>
      <c r="O303" s="102"/>
      <c r="P303" s="102"/>
      <c r="Q303" s="103"/>
      <c r="R303" s="103"/>
      <c r="S303" s="103"/>
      <c r="T303" s="97"/>
    </row>
    <row r="304" spans="1:20" ht="135">
      <c r="A304" s="54" t="s">
        <v>280</v>
      </c>
      <c r="B304" s="45">
        <v>2504</v>
      </c>
      <c r="C304" s="50"/>
      <c r="D304" s="51"/>
      <c r="E304" s="51"/>
      <c r="F304" s="51"/>
      <c r="G304" s="51"/>
      <c r="H304" s="51"/>
      <c r="I304" s="51"/>
      <c r="J304" s="51"/>
      <c r="K304" s="51"/>
      <c r="L304" s="34" t="s">
        <v>21</v>
      </c>
      <c r="M304" s="34" t="s">
        <v>29</v>
      </c>
      <c r="N304" s="102"/>
      <c r="O304" s="102"/>
      <c r="P304" s="102"/>
      <c r="Q304" s="103"/>
      <c r="R304" s="103"/>
      <c r="S304" s="103"/>
      <c r="T304" s="97"/>
    </row>
    <row r="305" spans="1:20" ht="101.25">
      <c r="A305" s="54" t="s">
        <v>286</v>
      </c>
      <c r="B305" s="45">
        <v>2505</v>
      </c>
      <c r="C305" s="50"/>
      <c r="D305" s="51"/>
      <c r="E305" s="51"/>
      <c r="F305" s="51"/>
      <c r="G305" s="51"/>
      <c r="H305" s="51"/>
      <c r="I305" s="51"/>
      <c r="J305" s="51"/>
      <c r="K305" s="51"/>
      <c r="L305" s="34" t="s">
        <v>27</v>
      </c>
      <c r="M305" s="34" t="s">
        <v>22</v>
      </c>
      <c r="N305" s="102"/>
      <c r="O305" s="102"/>
      <c r="P305" s="102"/>
      <c r="Q305" s="103"/>
      <c r="R305" s="103"/>
      <c r="S305" s="103"/>
      <c r="T305" s="97"/>
    </row>
    <row r="306" spans="1:20" ht="90">
      <c r="A306" s="54" t="s">
        <v>292</v>
      </c>
      <c r="B306" s="45">
        <v>2506</v>
      </c>
      <c r="C306" s="50"/>
      <c r="D306" s="51"/>
      <c r="E306" s="51"/>
      <c r="F306" s="51"/>
      <c r="G306" s="51"/>
      <c r="H306" s="51"/>
      <c r="I306" s="80"/>
      <c r="J306" s="51"/>
      <c r="K306" s="51"/>
      <c r="L306" s="34" t="s">
        <v>31</v>
      </c>
      <c r="M306" s="34" t="s">
        <v>24</v>
      </c>
      <c r="N306" s="102"/>
      <c r="O306" s="102"/>
      <c r="P306" s="102"/>
      <c r="Q306" s="103"/>
      <c r="R306" s="103"/>
      <c r="S306" s="103"/>
      <c r="T306" s="97"/>
    </row>
    <row r="307" spans="1:20" ht="56.25" customHeight="1">
      <c r="A307" s="54" t="s">
        <v>297</v>
      </c>
      <c r="B307" s="45">
        <v>2507</v>
      </c>
      <c r="C307" s="50"/>
      <c r="D307" s="51"/>
      <c r="E307" s="51"/>
      <c r="F307" s="51"/>
      <c r="G307" s="51"/>
      <c r="H307" s="51"/>
      <c r="I307" s="51"/>
      <c r="J307" s="51"/>
      <c r="K307" s="51"/>
      <c r="L307" s="34" t="s">
        <v>33</v>
      </c>
      <c r="M307" s="34" t="s">
        <v>21</v>
      </c>
      <c r="N307" s="102"/>
      <c r="O307" s="102"/>
      <c r="P307" s="102"/>
      <c r="Q307" s="103"/>
      <c r="R307" s="103"/>
      <c r="S307" s="103"/>
      <c r="T307" s="97"/>
    </row>
    <row r="308" spans="1:20" ht="33.75" customHeight="1">
      <c r="A308" s="276" t="s">
        <v>303</v>
      </c>
      <c r="B308" s="311">
        <v>2508</v>
      </c>
      <c r="C308" s="317"/>
      <c r="D308" s="315"/>
      <c r="E308" s="315"/>
      <c r="F308" s="315"/>
      <c r="G308" s="315"/>
      <c r="H308" s="315"/>
      <c r="I308" s="315"/>
      <c r="J308" s="315"/>
      <c r="K308" s="315"/>
      <c r="L308" s="51"/>
      <c r="M308" s="51"/>
      <c r="N308" s="99">
        <f>SUM(N309:N315)</f>
        <v>0</v>
      </c>
      <c r="O308" s="99">
        <f t="shared" ref="O308:S308" si="193">SUM(O309:O313)</f>
        <v>0</v>
      </c>
      <c r="P308" s="99">
        <f>SUM(P309:P315)</f>
        <v>0</v>
      </c>
      <c r="Q308" s="99">
        <f t="shared" si="193"/>
        <v>0</v>
      </c>
      <c r="R308" s="99">
        <f t="shared" si="193"/>
        <v>0</v>
      </c>
      <c r="S308" s="99">
        <f t="shared" si="193"/>
        <v>0</v>
      </c>
      <c r="T308" s="97"/>
    </row>
    <row r="309" spans="1:20">
      <c r="A309" s="276"/>
      <c r="B309" s="311"/>
      <c r="C309" s="317"/>
      <c r="D309" s="315"/>
      <c r="E309" s="315"/>
      <c r="F309" s="315"/>
      <c r="G309" s="315"/>
      <c r="H309" s="315"/>
      <c r="I309" s="315"/>
      <c r="J309" s="315"/>
      <c r="K309" s="315"/>
      <c r="L309" s="34" t="s">
        <v>27</v>
      </c>
      <c r="M309" s="34" t="s">
        <v>21</v>
      </c>
      <c r="N309" s="102"/>
      <c r="O309" s="102"/>
      <c r="P309" s="102"/>
      <c r="Q309" s="103"/>
      <c r="R309" s="103"/>
      <c r="S309" s="103"/>
      <c r="T309" s="97"/>
    </row>
    <row r="310" spans="1:20">
      <c r="A310" s="276"/>
      <c r="B310" s="311"/>
      <c r="C310" s="317"/>
      <c r="D310" s="315"/>
      <c r="E310" s="315"/>
      <c r="F310" s="315"/>
      <c r="G310" s="315"/>
      <c r="H310" s="315"/>
      <c r="I310" s="315"/>
      <c r="J310" s="315"/>
      <c r="K310" s="315"/>
      <c r="L310" s="34" t="s">
        <v>27</v>
      </c>
      <c r="M310" s="34" t="s">
        <v>22</v>
      </c>
      <c r="N310" s="102"/>
      <c r="O310" s="102"/>
      <c r="P310" s="102"/>
      <c r="Q310" s="103"/>
      <c r="R310" s="103"/>
      <c r="S310" s="103"/>
      <c r="T310" s="97"/>
    </row>
    <row r="311" spans="1:20">
      <c r="A311" s="276"/>
      <c r="B311" s="311"/>
      <c r="C311" s="317"/>
      <c r="D311" s="315"/>
      <c r="E311" s="315"/>
      <c r="F311" s="315"/>
      <c r="G311" s="315"/>
      <c r="H311" s="315"/>
      <c r="I311" s="315"/>
      <c r="J311" s="315"/>
      <c r="K311" s="315"/>
      <c r="L311" s="34" t="s">
        <v>27</v>
      </c>
      <c r="M311" s="34" t="s">
        <v>23</v>
      </c>
      <c r="N311" s="102"/>
      <c r="O311" s="102"/>
      <c r="P311" s="102"/>
      <c r="Q311" s="103"/>
      <c r="R311" s="103"/>
      <c r="S311" s="103"/>
      <c r="T311" s="97"/>
    </row>
    <row r="312" spans="1:20">
      <c r="A312" s="276"/>
      <c r="B312" s="311"/>
      <c r="C312" s="317"/>
      <c r="D312" s="315"/>
      <c r="E312" s="315"/>
      <c r="F312" s="315"/>
      <c r="G312" s="315"/>
      <c r="H312" s="315"/>
      <c r="I312" s="315"/>
      <c r="J312" s="315"/>
      <c r="K312" s="315"/>
      <c r="L312" s="34" t="s">
        <v>27</v>
      </c>
      <c r="M312" s="34" t="s">
        <v>27</v>
      </c>
      <c r="N312" s="102"/>
      <c r="O312" s="102"/>
      <c r="P312" s="102"/>
      <c r="Q312" s="103"/>
      <c r="R312" s="103"/>
      <c r="S312" s="103"/>
      <c r="T312" s="97"/>
    </row>
    <row r="313" spans="1:20">
      <c r="A313" s="276"/>
      <c r="B313" s="311"/>
      <c r="C313" s="317"/>
      <c r="D313" s="315"/>
      <c r="E313" s="315"/>
      <c r="F313" s="315"/>
      <c r="G313" s="315"/>
      <c r="H313" s="315"/>
      <c r="I313" s="315"/>
      <c r="J313" s="315"/>
      <c r="K313" s="315"/>
      <c r="L313" s="34" t="s">
        <v>27</v>
      </c>
      <c r="M313" s="34" t="s">
        <v>30</v>
      </c>
      <c r="N313" s="102"/>
      <c r="O313" s="102"/>
      <c r="P313" s="102"/>
      <c r="Q313" s="103"/>
      <c r="R313" s="103"/>
      <c r="S313" s="103"/>
      <c r="T313" s="97"/>
    </row>
    <row r="314" spans="1:20">
      <c r="A314" s="207"/>
      <c r="B314" s="204"/>
      <c r="C314" s="208"/>
      <c r="D314" s="206"/>
      <c r="E314" s="206"/>
      <c r="F314" s="206"/>
      <c r="G314" s="206"/>
      <c r="H314" s="206"/>
      <c r="I314" s="206"/>
      <c r="J314" s="206"/>
      <c r="K314" s="206"/>
      <c r="L314" s="205" t="s">
        <v>28</v>
      </c>
      <c r="M314" s="205" t="s">
        <v>21</v>
      </c>
      <c r="N314" s="102"/>
      <c r="O314" s="102"/>
      <c r="P314" s="102"/>
      <c r="Q314" s="103"/>
      <c r="R314" s="103"/>
      <c r="S314" s="103"/>
      <c r="T314" s="97"/>
    </row>
    <row r="315" spans="1:20">
      <c r="A315" s="191"/>
      <c r="B315" s="192"/>
      <c r="C315" s="193"/>
      <c r="D315" s="190"/>
      <c r="E315" s="190"/>
      <c r="F315" s="190"/>
      <c r="G315" s="190"/>
      <c r="H315" s="190"/>
      <c r="I315" s="190"/>
      <c r="J315" s="190"/>
      <c r="K315" s="190"/>
      <c r="L315" s="194" t="s">
        <v>28</v>
      </c>
      <c r="M315" s="194" t="s">
        <v>23</v>
      </c>
      <c r="N315" s="102"/>
      <c r="O315" s="102"/>
      <c r="P315" s="102"/>
      <c r="Q315" s="103"/>
      <c r="R315" s="103"/>
      <c r="S315" s="103"/>
      <c r="T315" s="97"/>
    </row>
    <row r="316" spans="1:20" ht="180" customHeight="1">
      <c r="A316" s="276" t="s">
        <v>478</v>
      </c>
      <c r="B316" s="311">
        <v>2509</v>
      </c>
      <c r="C316" s="317"/>
      <c r="D316" s="315"/>
      <c r="E316" s="315"/>
      <c r="F316" s="315"/>
      <c r="G316" s="315"/>
      <c r="H316" s="315"/>
      <c r="I316" s="315"/>
      <c r="J316" s="315"/>
      <c r="K316" s="315"/>
      <c r="L316" s="51"/>
      <c r="M316" s="51"/>
      <c r="N316" s="99">
        <f t="shared" ref="N316" si="194">N317+N318</f>
        <v>0</v>
      </c>
      <c r="O316" s="99">
        <f t="shared" ref="O316:S316" si="195">O317+O318</f>
        <v>0</v>
      </c>
      <c r="P316" s="99">
        <f t="shared" si="195"/>
        <v>0</v>
      </c>
      <c r="Q316" s="99">
        <f t="shared" si="195"/>
        <v>0</v>
      </c>
      <c r="R316" s="99">
        <f t="shared" si="195"/>
        <v>0</v>
      </c>
      <c r="S316" s="99">
        <f t="shared" si="195"/>
        <v>0</v>
      </c>
      <c r="T316" s="97"/>
    </row>
    <row r="317" spans="1:20">
      <c r="A317" s="276"/>
      <c r="B317" s="311"/>
      <c r="C317" s="317"/>
      <c r="D317" s="315"/>
      <c r="E317" s="315"/>
      <c r="F317" s="315"/>
      <c r="G317" s="315"/>
      <c r="H317" s="315"/>
      <c r="I317" s="315"/>
      <c r="J317" s="315"/>
      <c r="K317" s="315"/>
      <c r="L317" s="34" t="s">
        <v>27</v>
      </c>
      <c r="M317" s="34" t="s">
        <v>21</v>
      </c>
      <c r="N317" s="102"/>
      <c r="O317" s="102"/>
      <c r="P317" s="102"/>
      <c r="Q317" s="103"/>
      <c r="R317" s="103"/>
      <c r="S317" s="103"/>
      <c r="T317" s="97"/>
    </row>
    <row r="318" spans="1:20">
      <c r="A318" s="276"/>
      <c r="B318" s="311"/>
      <c r="C318" s="317"/>
      <c r="D318" s="315"/>
      <c r="E318" s="315"/>
      <c r="F318" s="315"/>
      <c r="G318" s="315"/>
      <c r="H318" s="315"/>
      <c r="I318" s="315"/>
      <c r="J318" s="315"/>
      <c r="K318" s="315"/>
      <c r="L318" s="34" t="s">
        <v>27</v>
      </c>
      <c r="M318" s="34" t="s">
        <v>22</v>
      </c>
      <c r="N318" s="102"/>
      <c r="O318" s="102"/>
      <c r="P318" s="102"/>
      <c r="Q318" s="103"/>
      <c r="R318" s="103"/>
      <c r="S318" s="103"/>
      <c r="T318" s="97"/>
    </row>
    <row r="319" spans="1:20" ht="213.75" customHeight="1">
      <c r="A319" s="276" t="s">
        <v>314</v>
      </c>
      <c r="B319" s="311">
        <v>2510</v>
      </c>
      <c r="C319" s="317"/>
      <c r="D319" s="315"/>
      <c r="E319" s="315"/>
      <c r="F319" s="315"/>
      <c r="G319" s="315"/>
      <c r="H319" s="315"/>
      <c r="I319" s="315"/>
      <c r="J319" s="315"/>
      <c r="K319" s="315"/>
      <c r="L319" s="51"/>
      <c r="M319" s="51"/>
      <c r="N319" s="99">
        <f t="shared" ref="N319" si="196">N320+N321+N322</f>
        <v>0</v>
      </c>
      <c r="O319" s="99">
        <f t="shared" ref="O319:S319" si="197">O320+O321+O322</f>
        <v>0</v>
      </c>
      <c r="P319" s="99">
        <f t="shared" si="197"/>
        <v>0</v>
      </c>
      <c r="Q319" s="99">
        <f t="shared" si="197"/>
        <v>0</v>
      </c>
      <c r="R319" s="99">
        <f t="shared" si="197"/>
        <v>0</v>
      </c>
      <c r="S319" s="99">
        <f t="shared" si="197"/>
        <v>0</v>
      </c>
      <c r="T319" s="97"/>
    </row>
    <row r="320" spans="1:20">
      <c r="A320" s="276"/>
      <c r="B320" s="311"/>
      <c r="C320" s="317"/>
      <c r="D320" s="315"/>
      <c r="E320" s="315"/>
      <c r="F320" s="315"/>
      <c r="G320" s="315"/>
      <c r="H320" s="315"/>
      <c r="I320" s="315"/>
      <c r="J320" s="315"/>
      <c r="K320" s="315"/>
      <c r="L320" s="34" t="s">
        <v>27</v>
      </c>
      <c r="M320" s="34" t="s">
        <v>21</v>
      </c>
      <c r="N320" s="102"/>
      <c r="O320" s="102"/>
      <c r="P320" s="102"/>
      <c r="Q320" s="103"/>
      <c r="R320" s="103"/>
      <c r="S320" s="103"/>
      <c r="T320" s="97"/>
    </row>
    <row r="321" spans="1:20">
      <c r="A321" s="276"/>
      <c r="B321" s="311"/>
      <c r="C321" s="317"/>
      <c r="D321" s="315"/>
      <c r="E321" s="315"/>
      <c r="F321" s="315"/>
      <c r="G321" s="315"/>
      <c r="H321" s="315"/>
      <c r="I321" s="315"/>
      <c r="J321" s="315"/>
      <c r="K321" s="315"/>
      <c r="L321" s="34" t="s">
        <v>27</v>
      </c>
      <c r="M321" s="34" t="s">
        <v>22</v>
      </c>
      <c r="N321" s="102"/>
      <c r="O321" s="102"/>
      <c r="P321" s="102"/>
      <c r="Q321" s="103"/>
      <c r="R321" s="103"/>
      <c r="S321" s="103"/>
      <c r="T321" s="97"/>
    </row>
    <row r="322" spans="1:20">
      <c r="A322" s="276"/>
      <c r="B322" s="311"/>
      <c r="C322" s="317"/>
      <c r="D322" s="315"/>
      <c r="E322" s="315"/>
      <c r="F322" s="315"/>
      <c r="G322" s="315"/>
      <c r="H322" s="315"/>
      <c r="I322" s="315"/>
      <c r="J322" s="315"/>
      <c r="K322" s="315"/>
      <c r="L322" s="34" t="s">
        <v>27</v>
      </c>
      <c r="M322" s="34" t="s">
        <v>23</v>
      </c>
      <c r="N322" s="102"/>
      <c r="O322" s="102"/>
      <c r="P322" s="102"/>
      <c r="Q322" s="103"/>
      <c r="R322" s="103"/>
      <c r="S322" s="103"/>
      <c r="T322" s="97"/>
    </row>
    <row r="323" spans="1:20" ht="33.75">
      <c r="A323" s="54" t="s">
        <v>320</v>
      </c>
      <c r="B323" s="45">
        <v>2512</v>
      </c>
      <c r="C323" s="50"/>
      <c r="D323" s="51"/>
      <c r="E323" s="51"/>
      <c r="F323" s="51"/>
      <c r="G323" s="51"/>
      <c r="H323" s="51"/>
      <c r="I323" s="51"/>
      <c r="J323" s="51"/>
      <c r="K323" s="51"/>
      <c r="L323" s="34" t="s">
        <v>31</v>
      </c>
      <c r="M323" s="34" t="s">
        <v>23</v>
      </c>
      <c r="N323" s="105">
        <v>6015.9</v>
      </c>
      <c r="O323" s="105">
        <v>4362.6000000000004</v>
      </c>
      <c r="P323" s="105">
        <v>7515.1</v>
      </c>
      <c r="Q323" s="140">
        <v>36118.1</v>
      </c>
      <c r="R323" s="140">
        <v>10494.6</v>
      </c>
      <c r="S323" s="140">
        <v>16380.7</v>
      </c>
      <c r="T323" s="97"/>
    </row>
    <row r="324" spans="1:20" ht="104.25" customHeight="1">
      <c r="A324" s="54" t="s">
        <v>329</v>
      </c>
      <c r="B324" s="45">
        <v>2513</v>
      </c>
      <c r="C324" s="50"/>
      <c r="D324" s="51"/>
      <c r="E324" s="51"/>
      <c r="F324" s="51"/>
      <c r="G324" s="51"/>
      <c r="H324" s="51"/>
      <c r="I324" s="51"/>
      <c r="J324" s="51"/>
      <c r="K324" s="51"/>
      <c r="L324" s="34" t="s">
        <v>24</v>
      </c>
      <c r="M324" s="34" t="s">
        <v>25</v>
      </c>
      <c r="N324" s="105">
        <v>10118</v>
      </c>
      <c r="O324" s="105">
        <v>10104.799999999999</v>
      </c>
      <c r="P324" s="105">
        <v>12680.3</v>
      </c>
      <c r="Q324" s="140">
        <v>9970</v>
      </c>
      <c r="R324" s="140">
        <v>9970</v>
      </c>
      <c r="S324" s="140">
        <v>9970</v>
      </c>
      <c r="T324" s="97"/>
    </row>
    <row r="325" spans="1:20" ht="90" customHeight="1">
      <c r="A325" s="336" t="s">
        <v>338</v>
      </c>
      <c r="B325" s="337">
        <v>2514</v>
      </c>
      <c r="C325" s="317"/>
      <c r="D325" s="315"/>
      <c r="E325" s="315"/>
      <c r="F325" s="315"/>
      <c r="G325" s="315"/>
      <c r="H325" s="315"/>
      <c r="I325" s="315"/>
      <c r="J325" s="315"/>
      <c r="K325" s="315"/>
      <c r="L325" s="51"/>
      <c r="M325" s="51"/>
      <c r="N325" s="99">
        <f t="shared" ref="N325" si="198">N326+N327</f>
        <v>0</v>
      </c>
      <c r="O325" s="99">
        <f t="shared" ref="O325:S325" si="199">O326+O327</f>
        <v>0</v>
      </c>
      <c r="P325" s="99">
        <f t="shared" si="199"/>
        <v>0</v>
      </c>
      <c r="Q325" s="99">
        <f t="shared" si="199"/>
        <v>0</v>
      </c>
      <c r="R325" s="99">
        <f t="shared" si="199"/>
        <v>0</v>
      </c>
      <c r="S325" s="99">
        <f t="shared" si="199"/>
        <v>0</v>
      </c>
      <c r="T325" s="97"/>
    </row>
    <row r="326" spans="1:20">
      <c r="A326" s="336"/>
      <c r="B326" s="337"/>
      <c r="C326" s="317"/>
      <c r="D326" s="315"/>
      <c r="E326" s="315"/>
      <c r="F326" s="315"/>
      <c r="G326" s="315"/>
      <c r="H326" s="315"/>
      <c r="I326" s="315"/>
      <c r="J326" s="315"/>
      <c r="K326" s="315"/>
      <c r="L326" s="34" t="s">
        <v>27</v>
      </c>
      <c r="M326" s="34" t="s">
        <v>22</v>
      </c>
      <c r="N326" s="102"/>
      <c r="O326" s="102"/>
      <c r="P326" s="102"/>
      <c r="Q326" s="103"/>
      <c r="R326" s="103"/>
      <c r="S326" s="103"/>
      <c r="T326" s="97"/>
    </row>
    <row r="327" spans="1:20">
      <c r="A327" s="336"/>
      <c r="B327" s="337"/>
      <c r="C327" s="317"/>
      <c r="D327" s="315"/>
      <c r="E327" s="315"/>
      <c r="F327" s="315"/>
      <c r="G327" s="315"/>
      <c r="H327" s="315"/>
      <c r="I327" s="315"/>
      <c r="J327" s="315"/>
      <c r="K327" s="315"/>
      <c r="L327" s="34" t="s">
        <v>31</v>
      </c>
      <c r="M327" s="34" t="s">
        <v>24</v>
      </c>
      <c r="N327" s="102"/>
      <c r="O327" s="102"/>
      <c r="P327" s="102"/>
      <c r="Q327" s="103"/>
      <c r="R327" s="103"/>
      <c r="S327" s="103"/>
      <c r="T327" s="97"/>
    </row>
    <row r="328" spans="1:20" ht="56.25" customHeight="1">
      <c r="A328" s="338" t="s">
        <v>343</v>
      </c>
      <c r="B328" s="337">
        <v>2515</v>
      </c>
      <c r="C328" s="317"/>
      <c r="D328" s="315"/>
      <c r="E328" s="315"/>
      <c r="F328" s="315"/>
      <c r="G328" s="315"/>
      <c r="H328" s="315"/>
      <c r="I328" s="315"/>
      <c r="J328" s="315"/>
      <c r="K328" s="315"/>
      <c r="L328" s="34"/>
      <c r="M328" s="34"/>
      <c r="N328" s="102">
        <f t="shared" ref="N328:S328" si="200">N329</f>
        <v>0</v>
      </c>
      <c r="O328" s="102">
        <f t="shared" si="200"/>
        <v>0</v>
      </c>
      <c r="P328" s="102">
        <f t="shared" si="200"/>
        <v>0</v>
      </c>
      <c r="Q328" s="103">
        <f t="shared" si="200"/>
        <v>0</v>
      </c>
      <c r="R328" s="103">
        <f t="shared" si="200"/>
        <v>0</v>
      </c>
      <c r="S328" s="103">
        <f t="shared" si="200"/>
        <v>0</v>
      </c>
      <c r="T328" s="97"/>
    </row>
    <row r="329" spans="1:20">
      <c r="A329" s="338"/>
      <c r="B329" s="337"/>
      <c r="C329" s="317"/>
      <c r="D329" s="315"/>
      <c r="E329" s="315"/>
      <c r="F329" s="315"/>
      <c r="G329" s="315"/>
      <c r="H329" s="315"/>
      <c r="I329" s="315"/>
      <c r="J329" s="315"/>
      <c r="K329" s="315"/>
      <c r="L329" s="34" t="s">
        <v>21</v>
      </c>
      <c r="M329" s="34" t="s">
        <v>29</v>
      </c>
      <c r="N329" s="102"/>
      <c r="O329" s="102"/>
      <c r="P329" s="102"/>
      <c r="Q329" s="103"/>
      <c r="R329" s="103"/>
      <c r="S329" s="103"/>
      <c r="T329" s="97"/>
    </row>
    <row r="330" spans="1:20" ht="78.75" customHeight="1">
      <c r="A330" s="338" t="s">
        <v>347</v>
      </c>
      <c r="B330" s="337">
        <v>2516</v>
      </c>
      <c r="C330" s="317"/>
      <c r="D330" s="315"/>
      <c r="E330" s="315"/>
      <c r="F330" s="315"/>
      <c r="G330" s="315"/>
      <c r="H330" s="315"/>
      <c r="I330" s="315"/>
      <c r="J330" s="315"/>
      <c r="K330" s="315"/>
      <c r="L330" s="34"/>
      <c r="M330" s="34"/>
      <c r="N330" s="102">
        <f t="shared" ref="N330:S330" si="201">N331</f>
        <v>0</v>
      </c>
      <c r="O330" s="102">
        <f t="shared" si="201"/>
        <v>0</v>
      </c>
      <c r="P330" s="102">
        <f t="shared" si="201"/>
        <v>0</v>
      </c>
      <c r="Q330" s="103">
        <f t="shared" si="201"/>
        <v>0</v>
      </c>
      <c r="R330" s="103">
        <f t="shared" si="201"/>
        <v>0</v>
      </c>
      <c r="S330" s="103">
        <f t="shared" si="201"/>
        <v>0</v>
      </c>
      <c r="T330" s="97"/>
    </row>
    <row r="331" spans="1:20">
      <c r="A331" s="338"/>
      <c r="B331" s="337"/>
      <c r="C331" s="317"/>
      <c r="D331" s="315"/>
      <c r="E331" s="315"/>
      <c r="F331" s="315"/>
      <c r="G331" s="315"/>
      <c r="H331" s="315"/>
      <c r="I331" s="315"/>
      <c r="J331" s="315"/>
      <c r="K331" s="315"/>
      <c r="L331" s="34" t="s">
        <v>27</v>
      </c>
      <c r="M331" s="34" t="s">
        <v>22</v>
      </c>
      <c r="N331" s="102"/>
      <c r="O331" s="102"/>
      <c r="P331" s="102"/>
      <c r="Q331" s="103"/>
      <c r="R331" s="103"/>
      <c r="S331" s="103"/>
      <c r="T331" s="97"/>
    </row>
    <row r="332" spans="1:20" ht="45" customHeight="1">
      <c r="A332" s="336" t="s">
        <v>350</v>
      </c>
      <c r="B332" s="337">
        <v>2517</v>
      </c>
      <c r="C332" s="81"/>
      <c r="D332" s="82"/>
      <c r="E332" s="82"/>
      <c r="F332" s="82"/>
      <c r="G332" s="82"/>
      <c r="H332" s="82"/>
      <c r="I332" s="82"/>
      <c r="J332" s="82"/>
      <c r="K332" s="82"/>
      <c r="L332" s="34"/>
      <c r="M332" s="34"/>
      <c r="N332" s="102">
        <f t="shared" ref="N332" si="202">N333+N334</f>
        <v>0</v>
      </c>
      <c r="O332" s="102">
        <f t="shared" ref="O332:S332" si="203">O333+O334</f>
        <v>0</v>
      </c>
      <c r="P332" s="102">
        <f t="shared" si="203"/>
        <v>0</v>
      </c>
      <c r="Q332" s="102">
        <f t="shared" si="203"/>
        <v>0</v>
      </c>
      <c r="R332" s="102">
        <f t="shared" si="203"/>
        <v>0</v>
      </c>
      <c r="S332" s="102">
        <f t="shared" si="203"/>
        <v>0</v>
      </c>
      <c r="T332" s="97"/>
    </row>
    <row r="333" spans="1:20">
      <c r="A333" s="336"/>
      <c r="B333" s="337"/>
      <c r="C333" s="81"/>
      <c r="D333" s="82"/>
      <c r="E333" s="82"/>
      <c r="F333" s="82"/>
      <c r="G333" s="82"/>
      <c r="H333" s="82"/>
      <c r="I333" s="82"/>
      <c r="J333" s="82"/>
      <c r="K333" s="82"/>
      <c r="L333" s="34" t="s">
        <v>27</v>
      </c>
      <c r="M333" s="34" t="s">
        <v>27</v>
      </c>
      <c r="N333" s="102"/>
      <c r="O333" s="102"/>
      <c r="P333" s="102"/>
      <c r="Q333" s="103"/>
      <c r="R333" s="103"/>
      <c r="S333" s="103"/>
      <c r="T333" s="97"/>
    </row>
    <row r="334" spans="1:20">
      <c r="A334" s="83"/>
      <c r="B334" s="84"/>
      <c r="C334" s="81"/>
      <c r="D334" s="82"/>
      <c r="E334" s="82"/>
      <c r="F334" s="82"/>
      <c r="G334" s="82"/>
      <c r="H334" s="82"/>
      <c r="I334" s="82"/>
      <c r="J334" s="82"/>
      <c r="K334" s="82"/>
      <c r="L334" s="34" t="s">
        <v>27</v>
      </c>
      <c r="M334" s="34" t="s">
        <v>30</v>
      </c>
      <c r="N334" s="102"/>
      <c r="O334" s="102"/>
      <c r="P334" s="102"/>
      <c r="Q334" s="103"/>
      <c r="R334" s="103"/>
      <c r="S334" s="103"/>
      <c r="T334" s="97"/>
    </row>
    <row r="335" spans="1:20" ht="116.25" customHeight="1">
      <c r="A335" s="85" t="s">
        <v>352</v>
      </c>
      <c r="B335" s="86">
        <v>2518</v>
      </c>
      <c r="C335" s="81"/>
      <c r="D335" s="82"/>
      <c r="E335" s="82"/>
      <c r="F335" s="87"/>
      <c r="G335" s="82"/>
      <c r="H335" s="87"/>
      <c r="I335" s="82"/>
      <c r="J335" s="82"/>
      <c r="K335" s="82"/>
      <c r="L335" s="34"/>
      <c r="M335" s="34"/>
      <c r="N335" s="102">
        <f t="shared" ref="N335:S337" si="204">N336</f>
        <v>0</v>
      </c>
      <c r="O335" s="102">
        <f t="shared" si="204"/>
        <v>0</v>
      </c>
      <c r="P335" s="102">
        <f t="shared" si="204"/>
        <v>0</v>
      </c>
      <c r="Q335" s="102">
        <f t="shared" si="204"/>
        <v>0</v>
      </c>
      <c r="R335" s="102">
        <f t="shared" si="204"/>
        <v>0</v>
      </c>
      <c r="S335" s="102">
        <f t="shared" si="204"/>
        <v>0</v>
      </c>
      <c r="T335" s="97"/>
    </row>
    <row r="336" spans="1:20">
      <c r="A336" s="83"/>
      <c r="B336" s="84"/>
      <c r="C336" s="81"/>
      <c r="D336" s="82"/>
      <c r="E336" s="82"/>
      <c r="F336" s="82"/>
      <c r="G336" s="82"/>
      <c r="H336" s="82"/>
      <c r="I336" s="82"/>
      <c r="J336" s="82"/>
      <c r="K336" s="82"/>
      <c r="L336" s="34" t="s">
        <v>27</v>
      </c>
      <c r="M336" s="34" t="s">
        <v>22</v>
      </c>
      <c r="N336" s="102"/>
      <c r="O336" s="102"/>
      <c r="P336" s="102"/>
      <c r="Q336" s="103"/>
      <c r="R336" s="103"/>
      <c r="S336" s="103"/>
      <c r="T336" s="97"/>
    </row>
    <row r="337" spans="1:20" ht="116.25" customHeight="1">
      <c r="A337" s="85" t="s">
        <v>557</v>
      </c>
      <c r="B337" s="86">
        <v>2519</v>
      </c>
      <c r="C337" s="246"/>
      <c r="D337" s="247"/>
      <c r="E337" s="247"/>
      <c r="F337" s="87"/>
      <c r="G337" s="247"/>
      <c r="H337" s="87"/>
      <c r="I337" s="247"/>
      <c r="J337" s="247"/>
      <c r="K337" s="247"/>
      <c r="L337" s="245"/>
      <c r="M337" s="245"/>
      <c r="N337" s="102">
        <f t="shared" si="204"/>
        <v>0</v>
      </c>
      <c r="O337" s="102">
        <f t="shared" si="204"/>
        <v>0</v>
      </c>
      <c r="P337" s="102">
        <f t="shared" si="204"/>
        <v>0</v>
      </c>
      <c r="Q337" s="102">
        <f t="shared" si="204"/>
        <v>0</v>
      </c>
      <c r="R337" s="102">
        <f t="shared" si="204"/>
        <v>0</v>
      </c>
      <c r="S337" s="102">
        <f t="shared" si="204"/>
        <v>0</v>
      </c>
      <c r="T337" s="97"/>
    </row>
    <row r="338" spans="1:20">
      <c r="A338" s="83"/>
      <c r="B338" s="84"/>
      <c r="C338" s="246"/>
      <c r="D338" s="247"/>
      <c r="E338" s="247"/>
      <c r="F338" s="247"/>
      <c r="G338" s="247"/>
      <c r="H338" s="247"/>
      <c r="I338" s="247"/>
      <c r="J338" s="247"/>
      <c r="K338" s="247"/>
      <c r="L338" s="245" t="s">
        <v>27</v>
      </c>
      <c r="M338" s="245" t="s">
        <v>21</v>
      </c>
      <c r="N338" s="102"/>
      <c r="O338" s="102"/>
      <c r="P338" s="102"/>
      <c r="Q338" s="103"/>
      <c r="R338" s="103"/>
      <c r="S338" s="103"/>
      <c r="T338" s="97"/>
    </row>
    <row r="339" spans="1:20" ht="35.25" customHeight="1">
      <c r="A339" s="83" t="s">
        <v>355</v>
      </c>
      <c r="B339" s="45">
        <v>2600</v>
      </c>
      <c r="C339" s="46" t="s">
        <v>20</v>
      </c>
      <c r="D339" s="46" t="s">
        <v>20</v>
      </c>
      <c r="E339" s="46" t="s">
        <v>20</v>
      </c>
      <c r="F339" s="46" t="s">
        <v>20</v>
      </c>
      <c r="G339" s="46" t="s">
        <v>20</v>
      </c>
      <c r="H339" s="46" t="s">
        <v>20</v>
      </c>
      <c r="I339" s="46" t="s">
        <v>20</v>
      </c>
      <c r="J339" s="46" t="s">
        <v>20</v>
      </c>
      <c r="K339" s="46" t="s">
        <v>20</v>
      </c>
      <c r="L339" s="51"/>
      <c r="M339" s="51"/>
      <c r="N339" s="128">
        <f t="shared" ref="N339:S339" si="205">N340</f>
        <v>0</v>
      </c>
      <c r="O339" s="128">
        <f t="shared" si="205"/>
        <v>0</v>
      </c>
      <c r="P339" s="128">
        <f t="shared" si="205"/>
        <v>0</v>
      </c>
      <c r="Q339" s="128">
        <f t="shared" si="205"/>
        <v>0</v>
      </c>
      <c r="R339" s="128">
        <f t="shared" si="205"/>
        <v>0</v>
      </c>
      <c r="S339" s="128">
        <f t="shared" si="205"/>
        <v>0</v>
      </c>
      <c r="T339" s="97"/>
    </row>
    <row r="340" spans="1:20" ht="22.5" customHeight="1">
      <c r="A340" s="276" t="s">
        <v>356</v>
      </c>
      <c r="B340" s="311">
        <v>2601</v>
      </c>
      <c r="C340" s="317"/>
      <c r="D340" s="315"/>
      <c r="E340" s="315"/>
      <c r="F340" s="315"/>
      <c r="G340" s="315"/>
      <c r="H340" s="315"/>
      <c r="I340" s="315"/>
      <c r="J340" s="315"/>
      <c r="K340" s="315"/>
      <c r="L340" s="51"/>
      <c r="M340" s="51"/>
      <c r="N340" s="128">
        <f t="shared" ref="N340" si="206">N341+N343</f>
        <v>0</v>
      </c>
      <c r="O340" s="128">
        <f t="shared" ref="O340:S340" si="207">O341+O343</f>
        <v>0</v>
      </c>
      <c r="P340" s="128">
        <f t="shared" si="207"/>
        <v>0</v>
      </c>
      <c r="Q340" s="128">
        <f t="shared" si="207"/>
        <v>0</v>
      </c>
      <c r="R340" s="128">
        <f t="shared" si="207"/>
        <v>0</v>
      </c>
      <c r="S340" s="128">
        <f t="shared" si="207"/>
        <v>0</v>
      </c>
      <c r="T340" s="97"/>
    </row>
    <row r="341" spans="1:20">
      <c r="A341" s="276"/>
      <c r="B341" s="311"/>
      <c r="C341" s="317"/>
      <c r="D341" s="315"/>
      <c r="E341" s="315"/>
      <c r="F341" s="315"/>
      <c r="G341" s="315"/>
      <c r="H341" s="315"/>
      <c r="I341" s="315"/>
      <c r="J341" s="315"/>
      <c r="K341" s="315"/>
      <c r="L341" s="34" t="s">
        <v>21</v>
      </c>
      <c r="M341" s="34" t="s">
        <v>29</v>
      </c>
      <c r="N341" s="102"/>
      <c r="O341" s="102"/>
      <c r="P341" s="102"/>
      <c r="Q341" s="103"/>
      <c r="R341" s="103"/>
      <c r="S341" s="103"/>
      <c r="T341" s="97"/>
    </row>
    <row r="342" spans="1:20">
      <c r="A342" s="276"/>
      <c r="B342" s="311"/>
      <c r="C342" s="317"/>
      <c r="D342" s="315"/>
      <c r="E342" s="315"/>
      <c r="F342" s="315"/>
      <c r="G342" s="315"/>
      <c r="H342" s="315"/>
      <c r="I342" s="315"/>
      <c r="J342" s="315"/>
      <c r="K342" s="315"/>
      <c r="L342" s="34" t="s">
        <v>23</v>
      </c>
      <c r="M342" s="34" t="s">
        <v>24</v>
      </c>
      <c r="N342" s="102"/>
      <c r="O342" s="102"/>
      <c r="P342" s="102"/>
      <c r="Q342" s="103"/>
      <c r="R342" s="103"/>
      <c r="S342" s="103"/>
      <c r="T342" s="97"/>
    </row>
    <row r="343" spans="1:20">
      <c r="A343" s="276"/>
      <c r="B343" s="311"/>
      <c r="C343" s="317"/>
      <c r="D343" s="315"/>
      <c r="E343" s="315"/>
      <c r="F343" s="315"/>
      <c r="G343" s="315"/>
      <c r="H343" s="315"/>
      <c r="I343" s="315"/>
      <c r="J343" s="315"/>
      <c r="K343" s="315"/>
      <c r="L343" s="34" t="s">
        <v>24</v>
      </c>
      <c r="M343" s="34" t="s">
        <v>25</v>
      </c>
      <c r="N343" s="102">
        <v>0</v>
      </c>
      <c r="O343" s="102"/>
      <c r="P343" s="102">
        <v>0</v>
      </c>
      <c r="Q343" s="103"/>
      <c r="R343" s="103"/>
      <c r="S343" s="103"/>
      <c r="T343" s="97"/>
    </row>
    <row r="344" spans="1:20" ht="90">
      <c r="A344" s="54" t="s">
        <v>357</v>
      </c>
      <c r="B344" s="59">
        <v>2700</v>
      </c>
      <c r="C344" s="46" t="s">
        <v>20</v>
      </c>
      <c r="D344" s="46" t="s">
        <v>20</v>
      </c>
      <c r="E344" s="46" t="s">
        <v>20</v>
      </c>
      <c r="F344" s="46" t="s">
        <v>20</v>
      </c>
      <c r="G344" s="46" t="s">
        <v>20</v>
      </c>
      <c r="H344" s="46" t="s">
        <v>20</v>
      </c>
      <c r="I344" s="46" t="s">
        <v>20</v>
      </c>
      <c r="J344" s="46" t="s">
        <v>20</v>
      </c>
      <c r="K344" s="46" t="s">
        <v>20</v>
      </c>
      <c r="L344" s="51"/>
      <c r="M344" s="51"/>
      <c r="N344" s="99">
        <f t="shared" ref="N344" si="208">N345+N346</f>
        <v>0</v>
      </c>
      <c r="O344" s="99">
        <f t="shared" ref="O344:S344" si="209">O345+O346</f>
        <v>0</v>
      </c>
      <c r="P344" s="99">
        <f t="shared" si="209"/>
        <v>0</v>
      </c>
      <c r="Q344" s="99">
        <f t="shared" si="209"/>
        <v>0</v>
      </c>
      <c r="R344" s="99">
        <f t="shared" si="209"/>
        <v>0</v>
      </c>
      <c r="S344" s="99">
        <f t="shared" si="209"/>
        <v>0</v>
      </c>
      <c r="T344" s="97"/>
    </row>
    <row r="345" spans="1:20" ht="22.5">
      <c r="A345" s="54" t="s">
        <v>358</v>
      </c>
      <c r="B345" s="59">
        <v>2701</v>
      </c>
      <c r="C345" s="50"/>
      <c r="D345" s="51"/>
      <c r="E345" s="51"/>
      <c r="F345" s="51"/>
      <c r="G345" s="51"/>
      <c r="H345" s="51"/>
      <c r="I345" s="51"/>
      <c r="J345" s="51"/>
      <c r="K345" s="51"/>
      <c r="L345" s="34" t="s">
        <v>32</v>
      </c>
      <c r="M345" s="34" t="s">
        <v>23</v>
      </c>
      <c r="N345" s="102"/>
      <c r="O345" s="102"/>
      <c r="P345" s="102"/>
      <c r="Q345" s="103"/>
      <c r="R345" s="103"/>
      <c r="S345" s="103"/>
      <c r="T345" s="97"/>
    </row>
    <row r="346" spans="1:20" ht="33.75">
      <c r="A346" s="54" t="s">
        <v>363</v>
      </c>
      <c r="B346" s="59">
        <v>2702</v>
      </c>
      <c r="C346" s="46" t="s">
        <v>20</v>
      </c>
      <c r="D346" s="46" t="s">
        <v>20</v>
      </c>
      <c r="E346" s="46" t="s">
        <v>20</v>
      </c>
      <c r="F346" s="46" t="s">
        <v>20</v>
      </c>
      <c r="G346" s="46" t="s">
        <v>20</v>
      </c>
      <c r="H346" s="46" t="s">
        <v>20</v>
      </c>
      <c r="I346" s="46" t="s">
        <v>20</v>
      </c>
      <c r="J346" s="46" t="s">
        <v>20</v>
      </c>
      <c r="K346" s="46" t="s">
        <v>20</v>
      </c>
      <c r="L346" s="51"/>
      <c r="M346" s="51"/>
      <c r="N346" s="99">
        <f t="shared" ref="N346" si="210">N347+N348</f>
        <v>0</v>
      </c>
      <c r="O346" s="99">
        <f t="shared" ref="O346:S346" si="211">O347+O348</f>
        <v>0</v>
      </c>
      <c r="P346" s="99">
        <f t="shared" si="211"/>
        <v>0</v>
      </c>
      <c r="Q346" s="99">
        <f t="shared" si="211"/>
        <v>0</v>
      </c>
      <c r="R346" s="99">
        <f t="shared" si="211"/>
        <v>0</v>
      </c>
      <c r="S346" s="99">
        <f t="shared" si="211"/>
        <v>0</v>
      </c>
      <c r="T346" s="97"/>
    </row>
    <row r="347" spans="1:20">
      <c r="A347" s="54" t="s">
        <v>364</v>
      </c>
      <c r="B347" s="59">
        <v>2703</v>
      </c>
      <c r="C347" s="50"/>
      <c r="D347" s="51"/>
      <c r="E347" s="51"/>
      <c r="F347" s="51"/>
      <c r="G347" s="51"/>
      <c r="H347" s="51"/>
      <c r="I347" s="51"/>
      <c r="J347" s="51"/>
      <c r="K347" s="51"/>
      <c r="L347" s="51"/>
      <c r="M347" s="51"/>
      <c r="N347" s="102"/>
      <c r="O347" s="102"/>
      <c r="P347" s="102"/>
      <c r="Q347" s="103"/>
      <c r="R347" s="103"/>
      <c r="S347" s="103"/>
      <c r="T347" s="97"/>
    </row>
    <row r="348" spans="1:20">
      <c r="A348" s="54" t="s">
        <v>364</v>
      </c>
      <c r="B348" s="59">
        <v>2704</v>
      </c>
      <c r="C348" s="50"/>
      <c r="D348" s="51"/>
      <c r="E348" s="51"/>
      <c r="F348" s="51"/>
      <c r="G348" s="51"/>
      <c r="H348" s="51"/>
      <c r="I348" s="51"/>
      <c r="J348" s="51"/>
      <c r="K348" s="51"/>
      <c r="L348" s="51"/>
      <c r="M348" s="51"/>
      <c r="N348" s="102"/>
      <c r="O348" s="102"/>
      <c r="P348" s="102"/>
      <c r="Q348" s="103"/>
      <c r="R348" s="103"/>
      <c r="S348" s="103"/>
      <c r="T348" s="97"/>
    </row>
    <row r="349" spans="1:20" ht="22.5">
      <c r="A349" s="54" t="s">
        <v>365</v>
      </c>
      <c r="B349" s="59">
        <v>8000</v>
      </c>
      <c r="C349" s="46" t="s">
        <v>20</v>
      </c>
      <c r="D349" s="46" t="s">
        <v>20</v>
      </c>
      <c r="E349" s="46" t="s">
        <v>20</v>
      </c>
      <c r="F349" s="46" t="s">
        <v>20</v>
      </c>
      <c r="G349" s="46" t="s">
        <v>20</v>
      </c>
      <c r="H349" s="46" t="s">
        <v>20</v>
      </c>
      <c r="I349" s="46" t="s">
        <v>20</v>
      </c>
      <c r="J349" s="46" t="s">
        <v>20</v>
      </c>
      <c r="K349" s="46" t="s">
        <v>20</v>
      </c>
      <c r="L349" s="51"/>
      <c r="M349" s="51"/>
      <c r="N349" s="101">
        <f>N344+N301+N271+N199+N58</f>
        <v>11444256.4</v>
      </c>
      <c r="O349" s="101">
        <f>O344+O301+O271+O199+O58</f>
        <v>10970619.5</v>
      </c>
      <c r="P349" s="101">
        <f>P344+P301+P271+P199+P58</f>
        <v>15608207.400000002</v>
      </c>
      <c r="Q349" s="101">
        <f>Q344+Q301+Q271+Q199+Q58</f>
        <v>11055680.5</v>
      </c>
      <c r="R349" s="101">
        <f t="shared" ref="R349:S349" si="212">R344+R301+R271+R199+R58</f>
        <v>9010625.2999999989</v>
      </c>
      <c r="S349" s="101">
        <f t="shared" si="212"/>
        <v>8346208.3000000007</v>
      </c>
      <c r="T349" s="97"/>
    </row>
  </sheetData>
  <sheetProtection selectLockedCells="1" selectUnlockedCells="1"/>
  <customSheetViews>
    <customSheetView guid="{6570634B-EDC8-47B1-B961-1E562EDF2753}" scale="110" showPageBreaks="1" hiddenColumns="1" view="pageBreakPreview">
      <pane xSplit="10" ySplit="10" topLeftCell="L348" activePane="bottomRight" state="frozen"/>
      <selection pane="bottomRight" activeCell="P75" sqref="P75"/>
      <pageMargins left="0.15763888888888888" right="0.15763888888888888" top="0.19652777777777777" bottom="0.19652777777777777" header="0.51180555555555551" footer="0.51180555555555551"/>
      <pageSetup paperSize="9" scale="67" firstPageNumber="0" orientation="portrait" horizontalDpi="300" verticalDpi="300" r:id="rId1"/>
      <headerFooter alignWithMargins="0"/>
    </customSheetView>
    <customSheetView guid="{764DF73A-B6FF-4AFE-808E-BED8B7CDFEFB}" scale="110" showPageBreaks="1" view="pageBreakPreview">
      <pane xSplit="11" ySplit="10" topLeftCell="L159" activePane="bottomRight" state="frozen"/>
      <selection pane="bottomRight" activeCell="Q163" sqref="Q163"/>
      <pageMargins left="0.15763888888888888" right="0.15763888888888888" top="0.19652777777777777" bottom="0.19652777777777777" header="0.51180555555555551" footer="0.51180555555555551"/>
      <pageSetup paperSize="9" scale="67" firstPageNumber="0" orientation="portrait" horizontalDpi="300" verticalDpi="300" r:id="rId2"/>
      <headerFooter alignWithMargins="0"/>
    </customSheetView>
    <customSheetView guid="{2C132A3E-BEF9-4451-A5D3-5DE635F68D88}" scale="110" showPageBreaks="1" hiddenColumns="1" view="pageBreakPreview">
      <pane xSplit="10" ySplit="10" topLeftCell="L222" activePane="bottomRight" state="frozen"/>
      <selection pane="bottomRight" activeCell="P75" sqref="P75"/>
      <pageMargins left="0.15763888888888888" right="0.15763888888888888" top="0.19652777777777777" bottom="0.19652777777777777" header="0.51180555555555551" footer="0.51180555555555551"/>
      <pageSetup paperSize="9" scale="67" firstPageNumber="0" orientation="portrait" horizontalDpi="300" verticalDpi="300" r:id="rId3"/>
      <headerFooter alignWithMargins="0"/>
    </customSheetView>
    <customSheetView guid="{FF86849E-1084-4031-B2CE-591FC46709AB}" scale="110" showPageBreaks="1" view="pageBreakPreview">
      <pane xSplit="11" ySplit="10" topLeftCell="L101" activePane="bottomRight" state="frozen"/>
      <selection pane="bottomRight" activeCell="A94" sqref="A94:XFD94"/>
      <pageMargins left="0.15763888888888888" right="0.15763888888888888" top="0.19652777777777777" bottom="0.19652777777777777" header="0.51180555555555551" footer="0.51180555555555551"/>
      <pageSetup paperSize="9" scale="67" firstPageNumber="0" orientation="portrait" horizontalDpi="300" verticalDpi="300" r:id="rId4"/>
      <headerFooter alignWithMargins="0"/>
    </customSheetView>
    <customSheetView guid="{9D0A41DD-2DA5-4D00-A5A3-069AD61B6552}" showPageBreaks="1" view="pageBreakPreview">
      <pane xSplit="11" ySplit="10" topLeftCell="L11" activePane="bottomRight" state="frozen"/>
      <selection pane="bottomRight" activeCell="N66" sqref="N66:S66"/>
      <pageMargins left="0.15763888888888888" right="0.15763888888888888" top="0.19652777777777777" bottom="0.19652777777777777" header="0.51180555555555551" footer="0.51180555555555551"/>
      <pageSetup paperSize="9" scale="67" firstPageNumber="0" orientation="portrait" horizontalDpi="300" verticalDpi="300" r:id="rId5"/>
      <headerFooter alignWithMargins="0"/>
    </customSheetView>
    <customSheetView guid="{676EE6E6-D5A3-9942-AA72-33D5219B471C}" showRuler="0">
      <pageMargins left="0.75" right="0.75" top="1" bottom="1" header="0.5" footer="0.5"/>
    </customSheetView>
    <customSheetView guid="{1B925D09-0E83-AF47-A27B-8EBC6CE44B65}" showRuler="0">
      <pageMargins left="0.75" right="0.75" top="1" bottom="1" header="0.5" footer="0.5"/>
    </customSheetView>
    <customSheetView guid="{651AB02D-CE6F-4AB5-8A8B-ED5DE6848F37}" showPageBreaks="1" view="pageBreakPreview">
      <pane xSplit="11" ySplit="10" topLeftCell="L11" activePane="bottomRight" state="frozen"/>
      <selection pane="bottomRight" activeCell="N66" sqref="N66:S66"/>
      <pageMargins left="0.15763888888888888" right="0.15763888888888888" top="0.19652777777777777" bottom="0.19652777777777777" header="0.51180555555555551" footer="0.51180555555555551"/>
      <pageSetup paperSize="9" scale="67" firstPageNumber="0" orientation="portrait" horizontalDpi="300" verticalDpi="300" r:id="rId6"/>
      <headerFooter alignWithMargins="0"/>
    </customSheetView>
  </customSheetViews>
  <mergeCells count="329">
    <mergeCell ref="G340:G343"/>
    <mergeCell ref="H340:H343"/>
    <mergeCell ref="I340:I343"/>
    <mergeCell ref="J340:J343"/>
    <mergeCell ref="K340:K343"/>
    <mergeCell ref="A340:A343"/>
    <mergeCell ref="B340:B343"/>
    <mergeCell ref="C340:C343"/>
    <mergeCell ref="D340:D343"/>
    <mergeCell ref="E340:E343"/>
    <mergeCell ref="F340:F343"/>
    <mergeCell ref="G330:G331"/>
    <mergeCell ref="H330:H331"/>
    <mergeCell ref="I330:I331"/>
    <mergeCell ref="J330:J331"/>
    <mergeCell ref="K330:K331"/>
    <mergeCell ref="A332:A333"/>
    <mergeCell ref="B332:B333"/>
    <mergeCell ref="A330:A331"/>
    <mergeCell ref="B330:B331"/>
    <mergeCell ref="C330:C331"/>
    <mergeCell ref="D330:D331"/>
    <mergeCell ref="E330:E331"/>
    <mergeCell ref="F330:F331"/>
    <mergeCell ref="F328:F329"/>
    <mergeCell ref="G328:G329"/>
    <mergeCell ref="H328:H329"/>
    <mergeCell ref="I328:I329"/>
    <mergeCell ref="J328:J329"/>
    <mergeCell ref="K328:K329"/>
    <mergeCell ref="G325:G327"/>
    <mergeCell ref="H325:H327"/>
    <mergeCell ref="I325:I327"/>
    <mergeCell ref="J325:J327"/>
    <mergeCell ref="K325:K327"/>
    <mergeCell ref="F325:F327"/>
    <mergeCell ref="A328:A329"/>
    <mergeCell ref="B328:B329"/>
    <mergeCell ref="C328:C329"/>
    <mergeCell ref="D328:D329"/>
    <mergeCell ref="E328:E329"/>
    <mergeCell ref="A325:A327"/>
    <mergeCell ref="B325:B327"/>
    <mergeCell ref="C325:C327"/>
    <mergeCell ref="D325:D327"/>
    <mergeCell ref="E325:E327"/>
    <mergeCell ref="F319:F322"/>
    <mergeCell ref="G319:G322"/>
    <mergeCell ref="H319:H322"/>
    <mergeCell ref="I319:I322"/>
    <mergeCell ref="J319:J322"/>
    <mergeCell ref="K319:K322"/>
    <mergeCell ref="G316:G318"/>
    <mergeCell ref="H316:H318"/>
    <mergeCell ref="I316:I318"/>
    <mergeCell ref="J316:J318"/>
    <mergeCell ref="K316:K318"/>
    <mergeCell ref="F316:F318"/>
    <mergeCell ref="A319:A322"/>
    <mergeCell ref="B319:B322"/>
    <mergeCell ref="C319:C322"/>
    <mergeCell ref="D319:D322"/>
    <mergeCell ref="E319:E322"/>
    <mergeCell ref="A316:A318"/>
    <mergeCell ref="B316:B318"/>
    <mergeCell ref="C316:C318"/>
    <mergeCell ref="D316:D318"/>
    <mergeCell ref="E316:E318"/>
    <mergeCell ref="F308:F313"/>
    <mergeCell ref="G308:G313"/>
    <mergeCell ref="H308:H313"/>
    <mergeCell ref="I308:I313"/>
    <mergeCell ref="J308:J313"/>
    <mergeCell ref="K308:K313"/>
    <mergeCell ref="G297:G298"/>
    <mergeCell ref="H297:H298"/>
    <mergeCell ref="I297:I298"/>
    <mergeCell ref="J297:J298"/>
    <mergeCell ref="K297:K298"/>
    <mergeCell ref="F297:F298"/>
    <mergeCell ref="A308:A313"/>
    <mergeCell ref="B308:B313"/>
    <mergeCell ref="C308:C313"/>
    <mergeCell ref="D308:D313"/>
    <mergeCell ref="E308:E313"/>
    <mergeCell ref="A297:A298"/>
    <mergeCell ref="B297:B298"/>
    <mergeCell ref="C297:C298"/>
    <mergeCell ref="D297:D298"/>
    <mergeCell ref="E297:E298"/>
    <mergeCell ref="F244:F270"/>
    <mergeCell ref="G244:G270"/>
    <mergeCell ref="H244:H270"/>
    <mergeCell ref="I244:I270"/>
    <mergeCell ref="J244:J270"/>
    <mergeCell ref="K244:K270"/>
    <mergeCell ref="G231:G242"/>
    <mergeCell ref="H231:H242"/>
    <mergeCell ref="I231:I242"/>
    <mergeCell ref="J231:J242"/>
    <mergeCell ref="K231:K242"/>
    <mergeCell ref="F231:F242"/>
    <mergeCell ref="A244:A270"/>
    <mergeCell ref="B244:B270"/>
    <mergeCell ref="C244:C270"/>
    <mergeCell ref="D244:D270"/>
    <mergeCell ref="E244:E270"/>
    <mergeCell ref="A231:A242"/>
    <mergeCell ref="B231:B242"/>
    <mergeCell ref="C231:C241"/>
    <mergeCell ref="D231:D242"/>
    <mergeCell ref="E231:E242"/>
    <mergeCell ref="F221:F230"/>
    <mergeCell ref="G221:G230"/>
    <mergeCell ref="H221:H230"/>
    <mergeCell ref="I221:I230"/>
    <mergeCell ref="J221:J230"/>
    <mergeCell ref="K221:K230"/>
    <mergeCell ref="G205:G211"/>
    <mergeCell ref="H205:H211"/>
    <mergeCell ref="I205:I211"/>
    <mergeCell ref="J205:J211"/>
    <mergeCell ref="K205:K211"/>
    <mergeCell ref="F205:F211"/>
    <mergeCell ref="A221:A230"/>
    <mergeCell ref="B221:B230"/>
    <mergeCell ref="C221:C230"/>
    <mergeCell ref="D221:D230"/>
    <mergeCell ref="E221:E230"/>
    <mergeCell ref="A205:A211"/>
    <mergeCell ref="B205:B211"/>
    <mergeCell ref="C205:C211"/>
    <mergeCell ref="D205:D211"/>
    <mergeCell ref="E205:E211"/>
    <mergeCell ref="F181:F187"/>
    <mergeCell ref="F188:F192"/>
    <mergeCell ref="G188:G192"/>
    <mergeCell ref="H188:H192"/>
    <mergeCell ref="I188:I192"/>
    <mergeCell ref="J188:J192"/>
    <mergeCell ref="K188:K192"/>
    <mergeCell ref="G181:G187"/>
    <mergeCell ref="H181:H187"/>
    <mergeCell ref="I181:I187"/>
    <mergeCell ref="J181:J187"/>
    <mergeCell ref="K181:K187"/>
    <mergeCell ref="A188:A192"/>
    <mergeCell ref="B188:B192"/>
    <mergeCell ref="C188:C192"/>
    <mergeCell ref="D188:D192"/>
    <mergeCell ref="E188:E192"/>
    <mergeCell ref="A181:A187"/>
    <mergeCell ref="B181:B187"/>
    <mergeCell ref="C181:C187"/>
    <mergeCell ref="D181:D187"/>
    <mergeCell ref="E181:E187"/>
    <mergeCell ref="H170:H172"/>
    <mergeCell ref="I170:I172"/>
    <mergeCell ref="J170:J172"/>
    <mergeCell ref="K170:K172"/>
    <mergeCell ref="A170:A172"/>
    <mergeCell ref="B170:B172"/>
    <mergeCell ref="C170:C172"/>
    <mergeCell ref="D170:D172"/>
    <mergeCell ref="E170:E172"/>
    <mergeCell ref="F170:F172"/>
    <mergeCell ref="A161:A164"/>
    <mergeCell ref="B161:B164"/>
    <mergeCell ref="C161:C164"/>
    <mergeCell ref="D161:D164"/>
    <mergeCell ref="E161:E164"/>
    <mergeCell ref="F161:F164"/>
    <mergeCell ref="A165:A167"/>
    <mergeCell ref="B165:B167"/>
    <mergeCell ref="G170:G172"/>
    <mergeCell ref="C165:C167"/>
    <mergeCell ref="K156:K159"/>
    <mergeCell ref="O153:O154"/>
    <mergeCell ref="P153:P154"/>
    <mergeCell ref="Q153:Q154"/>
    <mergeCell ref="G161:G164"/>
    <mergeCell ref="H161:H164"/>
    <mergeCell ref="I161:I164"/>
    <mergeCell ref="J161:J164"/>
    <mergeCell ref="K161:K164"/>
    <mergeCell ref="K137:K142"/>
    <mergeCell ref="R153:R154"/>
    <mergeCell ref="S153:S154"/>
    <mergeCell ref="A156:A159"/>
    <mergeCell ref="B156:B159"/>
    <mergeCell ref="C156:C159"/>
    <mergeCell ref="D156:D159"/>
    <mergeCell ref="E156:E159"/>
    <mergeCell ref="I153:I154"/>
    <mergeCell ref="J153:J154"/>
    <mergeCell ref="K153:K154"/>
    <mergeCell ref="L153:L154"/>
    <mergeCell ref="M153:M154"/>
    <mergeCell ref="N153:N154"/>
    <mergeCell ref="A153:A154"/>
    <mergeCell ref="B153:B154"/>
    <mergeCell ref="E153:E154"/>
    <mergeCell ref="F153:F154"/>
    <mergeCell ref="G153:G154"/>
    <mergeCell ref="H153:H154"/>
    <mergeCell ref="F156:F159"/>
    <mergeCell ref="G156:G159"/>
    <mergeCell ref="H156:H159"/>
    <mergeCell ref="I156:I159"/>
    <mergeCell ref="A149:A152"/>
    <mergeCell ref="B149:B152"/>
    <mergeCell ref="C149:C152"/>
    <mergeCell ref="D149:D152"/>
    <mergeCell ref="E149:E152"/>
    <mergeCell ref="H134:H136"/>
    <mergeCell ref="I134:I136"/>
    <mergeCell ref="J134:J136"/>
    <mergeCell ref="K134:K136"/>
    <mergeCell ref="A137:A142"/>
    <mergeCell ref="B137:B142"/>
    <mergeCell ref="C137:C142"/>
    <mergeCell ref="D137:D142"/>
    <mergeCell ref="E137:E142"/>
    <mergeCell ref="F137:F142"/>
    <mergeCell ref="F149:F152"/>
    <mergeCell ref="G149:G152"/>
    <mergeCell ref="H149:H152"/>
    <mergeCell ref="I149:I152"/>
    <mergeCell ref="J149:J152"/>
    <mergeCell ref="K149:K152"/>
    <mergeCell ref="G137:G142"/>
    <mergeCell ref="H137:H142"/>
    <mergeCell ref="I137:I142"/>
    <mergeCell ref="K113:K128"/>
    <mergeCell ref="A134:A136"/>
    <mergeCell ref="B134:B136"/>
    <mergeCell ref="E134:E136"/>
    <mergeCell ref="F134:F136"/>
    <mergeCell ref="G134:G136"/>
    <mergeCell ref="A113:A128"/>
    <mergeCell ref="B113:B128"/>
    <mergeCell ref="C113:C128"/>
    <mergeCell ref="D113:D128"/>
    <mergeCell ref="E113:E128"/>
    <mergeCell ref="F113:F128"/>
    <mergeCell ref="K104:K106"/>
    <mergeCell ref="A107:A111"/>
    <mergeCell ref="B107:B111"/>
    <mergeCell ref="G101:G103"/>
    <mergeCell ref="H101:H103"/>
    <mergeCell ref="I101:I103"/>
    <mergeCell ref="J101:J103"/>
    <mergeCell ref="K101:K103"/>
    <mergeCell ref="A104:A106"/>
    <mergeCell ref="B104:B106"/>
    <mergeCell ref="E104:E106"/>
    <mergeCell ref="F104:F106"/>
    <mergeCell ref="G104:G106"/>
    <mergeCell ref="A101:A103"/>
    <mergeCell ref="B101:B103"/>
    <mergeCell ref="C101:C103"/>
    <mergeCell ref="D101:D103"/>
    <mergeCell ref="E101:E103"/>
    <mergeCell ref="F101:F103"/>
    <mergeCell ref="H104:H106"/>
    <mergeCell ref="I104:I106"/>
    <mergeCell ref="J104:J106"/>
    <mergeCell ref="P11:P12"/>
    <mergeCell ref="Q11:Q12"/>
    <mergeCell ref="R11:R12"/>
    <mergeCell ref="S11:S12"/>
    <mergeCell ref="A97:A98"/>
    <mergeCell ref="B97:B98"/>
    <mergeCell ref="L97:L98"/>
    <mergeCell ref="M97:M98"/>
    <mergeCell ref="N97:N98"/>
    <mergeCell ref="O97:O98"/>
    <mergeCell ref="J11:J12"/>
    <mergeCell ref="K11:K12"/>
    <mergeCell ref="L11:L12"/>
    <mergeCell ref="M11:M12"/>
    <mergeCell ref="N11:N12"/>
    <mergeCell ref="O11:O12"/>
    <mergeCell ref="P97:P98"/>
    <mergeCell ref="Q97:Q98"/>
    <mergeCell ref="R97:R98"/>
    <mergeCell ref="S97:S98"/>
    <mergeCell ref="A11:A12"/>
    <mergeCell ref="B11:B12"/>
    <mergeCell ref="C11:C12"/>
    <mergeCell ref="D11:D12"/>
    <mergeCell ref="J137:J142"/>
    <mergeCell ref="J156:J159"/>
    <mergeCell ref="A5:A9"/>
    <mergeCell ref="B5:B9"/>
    <mergeCell ref="C5:K5"/>
    <mergeCell ref="L5:M6"/>
    <mergeCell ref="N5:S5"/>
    <mergeCell ref="C6:E6"/>
    <mergeCell ref="F6:H6"/>
    <mergeCell ref="I6:K6"/>
    <mergeCell ref="N6:O6"/>
    <mergeCell ref="P6:P9"/>
    <mergeCell ref="S7:S9"/>
    <mergeCell ref="K7:K9"/>
    <mergeCell ref="L7:L9"/>
    <mergeCell ref="M7:M9"/>
    <mergeCell ref="N7:N9"/>
    <mergeCell ref="O7:O9"/>
    <mergeCell ref="R7:R9"/>
    <mergeCell ref="Q6:Q9"/>
    <mergeCell ref="R6:S6"/>
    <mergeCell ref="C7:C9"/>
    <mergeCell ref="D7:D9"/>
    <mergeCell ref="E7:E9"/>
    <mergeCell ref="J7:J9"/>
    <mergeCell ref="E11:E12"/>
    <mergeCell ref="F11:F12"/>
    <mergeCell ref="G11:G12"/>
    <mergeCell ref="H11:H12"/>
    <mergeCell ref="I11:I12"/>
    <mergeCell ref="G7:G9"/>
    <mergeCell ref="H7:H9"/>
    <mergeCell ref="G113:G128"/>
    <mergeCell ref="H113:H128"/>
    <mergeCell ref="I113:I128"/>
    <mergeCell ref="J113:J128"/>
    <mergeCell ref="I7:I9"/>
    <mergeCell ref="F7:F9"/>
  </mergeCells>
  <pageMargins left="0.15763888888888888" right="0.15763888888888888" top="0.19652777777777777" bottom="0.19652777777777777" header="0.51180555555555551" footer="0.51180555555555551"/>
  <pageSetup paperSize="9" scale="67" firstPageNumber="0" orientation="portrait" horizontalDpi="300" verticalDpi="300" r:id="rId7"/>
  <headerFooter alignWithMargins="0"/>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Листы</vt:lpstr>
      </vt:variant>
      <vt:variant>
        <vt:i4>4</vt:i4>
      </vt:variant>
      <vt:variant>
        <vt:lpstr>Именованные диапазоны</vt:lpstr>
      </vt:variant>
      <vt:variant>
        <vt:i4>90</vt:i4>
      </vt:variant>
    </vt:vector>
  </HeadingPairs>
  <TitlesOfParts>
    <vt:vector size="94" baseType="lpstr">
      <vt:lpstr>СВОД</vt:lpstr>
      <vt:lpstr>бюджетный</vt:lpstr>
      <vt:lpstr>соцсфера</vt:lpstr>
      <vt:lpstr>ФМХ</vt:lpstr>
      <vt:lpstr>СВОД!__xlnm._FilterDatabase</vt:lpstr>
      <vt:lpstr>соцсфера!__xlnm._FilterDatabase</vt:lpstr>
      <vt:lpstr>ФМХ!__xlnm._FilterDatabase</vt:lpstr>
      <vt:lpstr>СВОД!Z_119D126C_A1A0_4787_B4EE_59E246595685_.wvu.FilterData</vt:lpstr>
      <vt:lpstr>бюджетный!Z_165A70CC_AD02_4991_A5BA_0851746F9EE9_.wvu.Cols</vt:lpstr>
      <vt:lpstr>ФМХ!Z_165A70CC_AD02_4991_A5BA_0851746F9EE9_.wvu.Cols</vt:lpstr>
      <vt:lpstr>СВОД!Z_165A70CC_AD02_4991_A5BA_0851746F9EE9_.wvu.FilterData</vt:lpstr>
      <vt:lpstr>соцсфера!Z_165A70CC_AD02_4991_A5BA_0851746F9EE9_.wvu.FilterData</vt:lpstr>
      <vt:lpstr>ФМХ!Z_165A70CC_AD02_4991_A5BA_0851746F9EE9_.wvu.FilterData</vt:lpstr>
      <vt:lpstr>СВОД!Z_165A70CC_AD02_4991_A5BA_0851746F9EE9_.wvu.Rows</vt:lpstr>
      <vt:lpstr>СВОД!Z_18326D87_95F7_454A_9115_99A7DC3DC547_.wvu.FilterData</vt:lpstr>
      <vt:lpstr>СВОД!Z_1CE5CA9D_1219_4274_995E_854E49BA7C54_.wvu.FilterData</vt:lpstr>
      <vt:lpstr>соцсфера!Z_1CE5CA9D_1219_4274_995E_854E49BA7C54_.wvu.FilterData</vt:lpstr>
      <vt:lpstr>ФМХ!Z_25838DD1_18DC_4327_A3FD_14949B019C5C_.wvu.FilterData</vt:lpstr>
      <vt:lpstr>СВОД!Z_290C202F_4FA2_4495_9EC5_C76FC9002242_.wvu.FilterData</vt:lpstr>
      <vt:lpstr>СВОД!Z_2D005576_CF8A_48A8_BDCB_C29F5C176DC7_.wvu.FilterData</vt:lpstr>
      <vt:lpstr>СВОД!Z_3C70B36A_E181_4F03_897D_5D4CB818D5EA_.wvu.FilterData</vt:lpstr>
      <vt:lpstr>соцсфера!Z_3C70B36A_E181_4F03_897D_5D4CB818D5EA_.wvu.FilterData</vt:lpstr>
      <vt:lpstr>ФМХ!Z_3C70B36A_E181_4F03_897D_5D4CB818D5EA_.wvu.FilterData</vt:lpstr>
      <vt:lpstr>ФМХ!Z_3C70B36A_E181_4F03_897D_5D4CB818D5EA_.wvu.Rows</vt:lpstr>
      <vt:lpstr>ФМХ!Z_3D738EC0_C733_4186_BF09_D199F213CBCA_.wvu.Cols</vt:lpstr>
      <vt:lpstr>СВОД!Z_3D738EC0_C733_4186_BF09_D199F213CBCA_.wvu.FilterData</vt:lpstr>
      <vt:lpstr>соцсфера!Z_3D738EC0_C733_4186_BF09_D199F213CBCA_.wvu.FilterData</vt:lpstr>
      <vt:lpstr>ФМХ!Z_3D738EC0_C733_4186_BF09_D199F213CBCA_.wvu.PrintTitles</vt:lpstr>
      <vt:lpstr>соцсфера!Z_3EF6B1C0_65AC_49B1_A262_4C710F6B2D38_.wvu.FilterData</vt:lpstr>
      <vt:lpstr>СВОД!Z_4F4F09F0_F216_4FC7_AE02_C33180660A2E_.wvu.PrintArea</vt:lpstr>
      <vt:lpstr>СВОД!Z_574CC5E8_148D_489B_94AC_6C2B61E1F5A0_.wvu.FilterData</vt:lpstr>
      <vt:lpstr>соцсфера!Z_574CC5E8_148D_489B_94AC_6C2B61E1F5A0_.wvu.FilterData</vt:lpstr>
      <vt:lpstr>СВОД!Z_60F77655_D885_4457_92A5_F23925E1580E_.wvu.FilterData</vt:lpstr>
      <vt:lpstr>соцсфера!Z_60F77655_D885_4457_92A5_F23925E1580E_.wvu.FilterData</vt:lpstr>
      <vt:lpstr>ФМХ!Z_60F77655_D885_4457_92A5_F23925E1580E_.wvu.FilterData</vt:lpstr>
      <vt:lpstr>СВОД!Z_6168E0B0_A211_45B2_BAB7_942B848F84A8_.wvu.FilterData</vt:lpstr>
      <vt:lpstr>соцсфера!Z_6168E0B0_A211_45B2_BAB7_942B848F84A8_.wvu.FilterData</vt:lpstr>
      <vt:lpstr>ФМХ!Z_6168E0B0_A211_45B2_BAB7_942B848F84A8_.wvu.FilterData</vt:lpstr>
      <vt:lpstr>ФМХ!Z_656D963E_5BEC_4B0B_B085_992757437FE7_.wvu.FilterData</vt:lpstr>
      <vt:lpstr>соцсфера!Z_6B192BD0_D48A_49D2_A3DE_6C685B9F4DF7_.wvu.FilterData</vt:lpstr>
      <vt:lpstr>СВОД!Z_6B192BD0_D48A_49D2_A3DE_6C685B9F4DF7_.wvu.PrintTitles</vt:lpstr>
      <vt:lpstr>соцсфера!Z_70011EAB_FDD7_4239_9E24_D9638ED83D44_.wvu.FilterData</vt:lpstr>
      <vt:lpstr>соцсфера!Z_701593EE_61B5_4ED8_B3B5_F94A4A471004_.wvu.FilterData</vt:lpstr>
      <vt:lpstr>СВОД!Z_73BB3922_9E2D_44F6_BC19_C1ECF9B8DCF3_.wvu.FilterData</vt:lpstr>
      <vt:lpstr>соцсфера!Z_744BC2C8_B0A7_4444_8F39_59678A1309D5_.wvu.FilterData</vt:lpstr>
      <vt:lpstr>СВОД!Z_7C7375CA_2C45_4879_99DB_810033B41D01_.wvu.FilterData</vt:lpstr>
      <vt:lpstr>СВОД!Z_7ECADD0A_2E92_49D3_BE76_88ACE49CF846_.wvu.FilterData</vt:lpstr>
      <vt:lpstr>соцсфера!Z_83297A43_19EE_4449_BE74_F7095315EB36_.wvu.FilterData</vt:lpstr>
      <vt:lpstr>ФМХ!Z_8CD226A4_1615_4C41_B00E_29FCBDF1EAE1_.wvu.FilterData</vt:lpstr>
      <vt:lpstr>СВОД!Z_8EB34855_F52B_4AA4_BACF_22453576B981_.wvu.FilterData</vt:lpstr>
      <vt:lpstr>соцсфера!Z_8F61ECD6_C8E7_408C_88CF_4EC610F596E6_.wvu.FilterData</vt:lpstr>
      <vt:lpstr>СВОД!Z_916EFBE0_43F0_4DA6_9A1D_13E11F8CE190_.wvu.FilterData</vt:lpstr>
      <vt:lpstr>СВОД!Z_9493C6FE_4030_4C34_80BE_29C60A651A27_.wvu.FilterData</vt:lpstr>
      <vt:lpstr>СВОД!Z_9C363D3F_7503_49F8_BD36_41E53E9D5165_.wvu.FilterData</vt:lpstr>
      <vt:lpstr>ФМХ!Z_9C363D3F_7503_49F8_BD36_41E53E9D5165_.wvu.FilterData</vt:lpstr>
      <vt:lpstr>соцсфера!Z_AB3BE398_B9AE_4023_B0E7_CB41C9B8EF8B_.wvu.FilterData</vt:lpstr>
      <vt:lpstr>ФМХ!Z_ADCF86BA_FCF6_497A_89E5_DA58F951235C_.wvu.FilterData</vt:lpstr>
      <vt:lpstr>СВОД!Z_B2BB64C6_8B40_42F4_B9DD_6F5EC049B0E9_.wvu.FilterData</vt:lpstr>
      <vt:lpstr>ФМХ!Z_B2BB64C6_8B40_42F4_B9DD_6F5EC049B0E9_.wvu.FilterData</vt:lpstr>
      <vt:lpstr>соцсфера!Z_B725EE85_4C4D_4DBF_8D55_78A125CF880B_.wvu.FilterData</vt:lpstr>
      <vt:lpstr>соцсфера!Z_BC1C131A_0D2B_4B01_8A3F_E96B76B8B90B_.wvu.FilterData</vt:lpstr>
      <vt:lpstr>соцсфера!Z_C069C1A1_BE4D_44D5_A5CA_00DF9E72FE4A_.wvu.FilterData</vt:lpstr>
      <vt:lpstr>СВОД!Z_C96EDC4B_21BE_4C96_9E33_E25AF55B70CC_.wvu.FilterData</vt:lpstr>
      <vt:lpstr>бюджетный!Z_CA1A2922_71A1_4715_B65D_1BDE27AB6DF4_.wvu.Cols</vt:lpstr>
      <vt:lpstr>ФМХ!Z_CA1A2922_71A1_4715_B65D_1BDE27AB6DF4_.wvu.Cols</vt:lpstr>
      <vt:lpstr>СВОД!Z_CA1A2922_71A1_4715_B65D_1BDE27AB6DF4_.wvu.FilterData</vt:lpstr>
      <vt:lpstr>соцсфера!Z_CA1A2922_71A1_4715_B65D_1BDE27AB6DF4_.wvu.FilterData</vt:lpstr>
      <vt:lpstr>ФМХ!Z_CA1A2922_71A1_4715_B65D_1BDE27AB6DF4_.wvu.FilterData</vt:lpstr>
      <vt:lpstr>бюджетный!Z_CA1A2922_71A1_4715_B65D_1BDE27AB6DF4_.wvu.Rows</vt:lpstr>
      <vt:lpstr>ФМХ!Z_CA1A2922_71A1_4715_B65D_1BDE27AB6DF4_.wvu.Rows</vt:lpstr>
      <vt:lpstr>соцсфера!Z_CDA5BC1B_EA65_416F_922B_A407B373D09F_.wvu.FilterData</vt:lpstr>
      <vt:lpstr>бюджетный!Z_CDBF3210_28DA_4F86_BF8E_C6F3B635E340_.wvu.Cols</vt:lpstr>
      <vt:lpstr>СВОД!Z_CDBF3210_28DA_4F86_BF8E_C6F3B635E340_.wvu.Cols</vt:lpstr>
      <vt:lpstr>соцсфера!Z_CDBF3210_28DA_4F86_BF8E_C6F3B635E340_.wvu.Cols</vt:lpstr>
      <vt:lpstr>ФМХ!Z_CDBF3210_28DA_4F86_BF8E_C6F3B635E340_.wvu.Cols</vt:lpstr>
      <vt:lpstr>СВОД!Z_CDBF3210_28DA_4F86_BF8E_C6F3B635E340_.wvu.FilterData</vt:lpstr>
      <vt:lpstr>соцсфера!Z_CDBF3210_28DA_4F86_BF8E_C6F3B635E340_.wvu.FilterData</vt:lpstr>
      <vt:lpstr>ФМХ!Z_CDBF3210_28DA_4F86_BF8E_C6F3B635E340_.wvu.FilterData</vt:lpstr>
      <vt:lpstr>соцсфера!Z_CFEFAE08_3230_45C2_81F3_1040725EEE73_.wvu.FilterData</vt:lpstr>
      <vt:lpstr>соцсфера!Z_D25AC40E_B423_4823_ACC1_CDA9E7414EAE_.wvu.FilterData</vt:lpstr>
      <vt:lpstr>соцсфера!Z_D31379EC_5CD7_4303_86F3_59835BDBB14F_.wvu.FilterData</vt:lpstr>
      <vt:lpstr>соцсфера!Z_DB57DD98_9685_4513_BD61_92F15892E5F0_.wvu.FilterData</vt:lpstr>
      <vt:lpstr>соцсфера!Z_DF634C88_5DA5_483B_AEA1_6BE87E26E926_.wvu.FilterData</vt:lpstr>
      <vt:lpstr>СВОД!Z_E947A010_E256_40F9_ADE1_9E56C8C280E2_.wvu.FilterData</vt:lpstr>
      <vt:lpstr>соцсфера!Z_EA6B9099_52DC_4EC8_9CAD_77DD36D8A7F3_.wvu.FilterData</vt:lpstr>
      <vt:lpstr>соцсфера!Z_EC490921_CC09_4453_979F_1638BD81B426_.wvu.FilterData</vt:lpstr>
      <vt:lpstr>СВОД!Z_EC490921_CC09_4453_979F_1638BD81B426_.wvu.PrintArea</vt:lpstr>
      <vt:lpstr>соцсфера!Z_F7865419_FFBE_46C9_BB11_CDB6A5B351D1_.wvu.FilterData</vt:lpstr>
      <vt:lpstr>СВОД!Z_F908D987_8AC6_4E47_BBCE_A0C60E2CF05E_.wvu.FilterData</vt:lpstr>
      <vt:lpstr>соцсфера!Z_F908D987_8AC6_4E47_BBCE_A0C60E2CF05E_.wvu.FilterData</vt:lpstr>
      <vt:lpstr>соцсфера!Z_FA0CC192_7648_46FB_8DA0_DB6A0B9DEC59_.wvu.FilterData</vt:lpstr>
      <vt:lpstr>соцсфера!Z_FD508154_B82E_4A28_8078_5A615F7B18A9_.wvu.FilterData</vt:lpstr>
      <vt:lpstr>СВОД!Заголовки_для_печати</vt:lpstr>
      <vt:lpstr>СВОД!Область_печати</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UdkinaIA</dc:creator>
  <cp:lastModifiedBy>UdkinaIA</cp:lastModifiedBy>
  <cp:revision>1</cp:revision>
  <cp:lastPrinted>2025-02-04T08:47:04Z</cp:lastPrinted>
  <dcterms:created xsi:type="dcterms:W3CDTF">2018-10-09T04:52:32Z</dcterms:created>
  <dcterms:modified xsi:type="dcterms:W3CDTF">2025-02-07T10:00:11Z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15.0300</vt:lpwstr>
  </property>
  <property fmtid="{D5CDD505-2E9C-101B-9397-08002B2CF9AE}" pid="3" name="Company">
    <vt:lpwstr>Финансовое управление г. Тула</vt:lpwstr>
  </property>
</Properties>
</file>